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D600 reference point" sheetId="1" r:id="rId3"/>
    <sheet state="visible" name="Fluorescein standard curve" sheetId="2" r:id="rId4"/>
    <sheet state="visible" name="Raw Plate Reader Measurements" sheetId="3" r:id="rId5"/>
    <sheet state="visible" name="Fluorescence Measurement" sheetId="4" r:id="rId6"/>
  </sheets>
  <definedNames/>
  <calcPr/>
</workbook>
</file>

<file path=xl/sharedStrings.xml><?xml version="1.0" encoding="utf-8"?>
<sst xmlns="http://schemas.openxmlformats.org/spreadsheetml/2006/main" count="386" uniqueCount="166">
  <si>
    <t>Raw Plate Readings</t>
  </si>
  <si>
    <t>If you followed the recommended plate layout:</t>
  </si>
  <si>
    <t>LUDOX-HS40</t>
  </si>
  <si>
    <t>H2O</t>
  </si>
  <si>
    <t>Replicate 1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</si>
  <si>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</si>
  <si>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</si>
  <si>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</si>
  <si>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</si>
  <si>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</si>
  <si>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</si>
  <si>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</si>
  <si>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</si>
  <si>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</si>
  <si>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</si>
  <si>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</si>
  <si>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</si>
  <si>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</si>
  <si>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</si>
  <si>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</si>
  <si>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</si>
  <si>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</si>
  <si>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</si>
  <si>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</si>
  <si>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</si>
  <si>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</si>
  <si>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</si>
  <si>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</si>
  <si>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</si>
  <si>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</si>
  <si>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</si>
  <si>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</si>
  <si>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</si>
  <si>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2:</t>
  </si>
  <si>
    <t>Corrected Abs600</t>
  </si>
  <si>
    <t>Corrected value is particle-only contribution</t>
  </si>
  <si>
    <t>Reference OD600</t>
  </si>
  <si>
    <t>Reference value is for 100uL of LUDOX-HS40 in a well of a standard 96-well flat-bottom plate</t>
  </si>
  <si>
    <t>OD600/Abs600</t>
  </si>
  <si>
    <t>Corrected value = scaling factor * measured value</t>
  </si>
  <si>
    <t>Hour 4:</t>
  </si>
  <si>
    <t>uM Fluorescein</t>
  </si>
  <si>
    <t>Hour 6:</t>
  </si>
  <si>
    <t>Enter fluorescence measurements into blue cells</t>
  </si>
  <si>
    <t>Values measured are fluorescence from 100uL of X uM fluorescein solution</t>
  </si>
  <si>
    <t>Plate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</si>
  <si>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</si>
  <si>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</si>
  <si>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</si>
  <si>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</si>
  <si>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</si>
  <si>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</si>
  <si>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</si>
  <si>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</si>
  <si>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</si>
  <si>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</si>
  <si>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</si>
  <si>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</si>
  <si>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</si>
  <si>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</si>
  <si>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</si>
  <si>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</si>
  <si>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</si>
  <si>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</si>
  <si>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</si>
  <si>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</si>
  <si>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</si>
  <si>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</si>
  <si>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</si>
  <si>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</si>
  <si>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</si>
  <si>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</si>
  <si>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</si>
  <si>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</si>
  <si>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</si>
  <si>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</si>
  <si>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</si>
  <si>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</si>
  <si>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</si>
  <si>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</si>
  <si>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</si>
  <si>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</si>
  <si>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</si>
  <si>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</si>
  <si>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</si>
  <si>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</si>
  <si>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</si>
  <si>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</si>
  <si>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</si>
  <si>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</si>
  <si>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</si>
  <si>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Gain is 748 instead of 1000</t>
  </si>
  <si>
    <t>F1</t>
  </si>
  <si>
    <t>F2</t>
  </si>
  <si>
    <t>F3</t>
  </si>
  <si>
    <t>Arith. Std.Dev.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</si>
  <si>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</si>
  <si>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</si>
  <si>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</si>
  <si>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</si>
  <si>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</si>
  <si>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</si>
  <si>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</si>
  <si>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</si>
  <si>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</si>
  <si>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</si>
  <si>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</si>
  <si>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</si>
  <si>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</si>
  <si>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</si>
  <si>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</si>
  <si>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</si>
  <si>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</si>
  <si>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</si>
  <si>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</si>
  <si>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</si>
  <si>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</si>
  <si>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</si>
  <si>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</si>
  <si>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</si>
  <si>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</si>
  <si>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</si>
  <si>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</si>
  <si>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</si>
  <si>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</si>
  <si>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uM Fluorescein/a.u.</t>
  </si>
  <si>
    <t>Mean um Fluorescein/a.u.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</si>
  <si>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</si>
  <si>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</si>
  <si>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</si>
  <si>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Unit Scaling Factors:</t>
  </si>
  <si>
    <t>These are imported from the prior two sheets</t>
  </si>
  <si>
    <t>Enter fluorescence and Abs600 measurements into blue cells on "Raw Plate Reader Measurements"</t>
  </si>
  <si>
    <t>They will be copied into the green cells on this sheet.</t>
  </si>
  <si>
    <t>If you have more replicates, unhide the extra columns</t>
  </si>
  <si>
    <t>Experimental Values:</t>
  </si>
  <si>
    <t>Raw Abs600</t>
  </si>
  <si>
    <t>Raw Fluorescence</t>
  </si>
  <si>
    <t>Sample set:</t>
  </si>
  <si>
    <t>Replicate 5</t>
  </si>
  <si>
    <t>Replicate 6</t>
  </si>
  <si>
    <t>Blank media</t>
  </si>
  <si>
    <t>Blank mean:</t>
  </si>
  <si>
    <t>OD - Background</t>
  </si>
  <si>
    <t>Fluorescence - Background</t>
  </si>
  <si>
    <t>uM Fluorescein / OD600</t>
  </si>
  <si>
    <t>Summary Statistics</t>
  </si>
  <si>
    <t>Ln uM FITC / OD600</t>
  </si>
  <si>
    <t>Geo. Mean</t>
  </si>
  <si>
    <t>Geo. Std. Dev.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</si>
  <si>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</si>
  <si>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</si>
  <si>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</si>
  <si>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</si>
  <si>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1)</t>
  </si>
  <si>
    <t>Test Device 1: J23101.BCD2.E0040.B0015 (Colony 2)</t>
  </si>
  <si>
    <t>Test Device 2: J23106.BCD2.E0040.B0015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</si>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</sst>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FF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Font="1"/>
    <xf borderId="0" fillId="0" fontId="2" numFmtId="0" xfId="0" applyFont="1"/>
    <xf borderId="1" fillId="2" fontId="0" numFmtId="0" xfId="0" applyBorder="1" applyFill="1" applyFont="1"/>
    <xf borderId="0" fillId="0" fontId="3" numFmtId="0" xfId="0" applyFont="1"/>
    <xf borderId="0" fillId="0" fontId="4" numFmtId="0" xfId="0" applyFont="1"/>
    <xf borderId="2" fillId="3" fontId="0" numFmtId="0" xfId="0" applyBorder="1" applyFill="1" applyFont="1"/>
    <xf borderId="1" fillId="3" fontId="0" numFmtId="0" xfId="0" applyBorder="1" applyFont="1"/>
    <xf borderId="0" fillId="0" fontId="5" numFmtId="0" xfId="0" applyFont="1"/>
    <xf borderId="0" fillId="0" fontId="0" numFmtId="0" xfId="0" applyFont="1"/>
    <xf borderId="0" fillId="0" fontId="0" numFmtId="0" xfId="0" applyAlignment="1" applyFont="1">
      <alignment horizontal="center" vertical="center" wrapText="1"/>
    </xf>
    <xf borderId="0" fillId="0" fontId="4" numFmtId="2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0" numFmtId="11" xfId="0" applyFont="1" applyNumberFormat="1"/>
    <xf borderId="0" fillId="0" fontId="5" numFmtId="11" xfId="0" applyFont="1" applyNumberFormat="1"/>
    <xf borderId="3" fillId="0" fontId="1" numFmtId="0" xfId="0" applyBorder="1" applyFont="1"/>
    <xf borderId="2" fillId="3" fontId="0" numFmtId="2" xfId="0" applyBorder="1" applyFont="1" applyNumberFormat="1"/>
    <xf borderId="2" fillId="3" fontId="0" numFmtId="11" xfId="0" applyBorder="1" applyFont="1" applyNumberFormat="1"/>
    <xf borderId="1" fillId="4" fontId="0" numFmtId="0" xfId="0" applyBorder="1" applyFill="1" applyFont="1"/>
    <xf borderId="1" fillId="3" fontId="0" numFmtId="2" xfId="0" applyBorder="1" applyFont="1" applyNumberFormat="1"/>
    <xf borderId="1" fillId="3" fontId="0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Fluorescein Standard Curve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curve'!$B$6:$M$6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05001"/>
        <c:axId val="575504149"/>
      </c:scatterChart>
      <c:valAx>
        <c:axId val="13400500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575504149"/>
      </c:valAx>
      <c:valAx>
        <c:axId val="57550414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34005001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</a:defRPr>
            </a:pPr>
            <a:r>
              <a:t>Fluorescein Standard Curve (log scale)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curve'!$B$6:$L$6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60793"/>
        <c:axId val="1817471135"/>
      </c:scatterChart>
      <c:valAx>
        <c:axId val="116506079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817471135"/>
      </c:valAx>
      <c:valAx>
        <c:axId val="181747113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</a:defRPr>
            </a:pPr>
          </a:p>
        </c:txPr>
        <c:crossAx val="1165060793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266700</xdr:colOff>
      <xdr:row>8</xdr:row>
      <xdr:rowOff>152400</xdr:rowOff>
    </xdr:from>
    <xdr:to>
      <xdr:col>6</xdr:col>
      <xdr:colOff>581025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161925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3.75"/>
    <col customWidth="1" min="2" max="2" width="9.0"/>
    <col customWidth="1" min="3" max="26" width="7.75"/>
  </cols>
  <sheetData>
    <row r="1">
      <c r="A1" s="1"/>
      <c r="B1" s="1" t="s">
        <v>2</v>
      </c>
      <c r="C1" s="1" t="s">
        <v>3</v>
      </c>
    </row>
    <row r="2">
      <c r="A2" s="1" t="s">
        <v>4</v>
      </c>
      <c r="B2" s="4">
        <v>0.047</v>
      </c>
      <c r="C2" s="4">
        <v>0.031</v>
      </c>
      <c r="E2" s="3" t="s">
        <v>8</v>
      </c>
    </row>
    <row r="3">
      <c r="A3" s="1" t="s">
        <v>9</v>
      </c>
      <c r="B3" s="4">
        <v>0.042</v>
      </c>
      <c r="C3" s="4">
        <v>0.03</v>
      </c>
      <c r="E3" s="3" t="s">
        <v>10</v>
      </c>
    </row>
    <row r="4">
      <c r="A4" s="1" t="s">
        <v>11</v>
      </c>
      <c r="B4" s="4">
        <v>0.041</v>
      </c>
      <c r="C4" s="4">
        <v>0.029</v>
      </c>
    </row>
    <row r="5">
      <c r="A5" s="1" t="s">
        <v>12</v>
      </c>
      <c r="B5" s="4">
        <v>0.041</v>
      </c>
      <c r="C5" s="4">
        <v>0.029</v>
      </c>
    </row>
    <row r="6">
      <c r="A6" s="1" t="s">
        <v>13</v>
      </c>
      <c r="B6" s="7">
        <f t="shared" ref="B6:C6" si="1">AVERAGE(B2:B5)</f>
        <v>0.04275</v>
      </c>
      <c r="C6" s="7">
        <f t="shared" si="1"/>
        <v>0.02975</v>
      </c>
    </row>
    <row r="7">
      <c r="A7" s="1" t="s">
        <v>34</v>
      </c>
      <c r="B7" s="8">
        <f>$B$6-$C$6</f>
        <v>0.013</v>
      </c>
      <c r="E7" s="9" t="s">
        <v>35</v>
      </c>
    </row>
    <row r="8">
      <c r="A8" s="1" t="s">
        <v>36</v>
      </c>
      <c r="B8" s="8">
        <v>0.0425</v>
      </c>
      <c r="E8" s="9" t="s">
        <v>37</v>
      </c>
    </row>
    <row r="9">
      <c r="A9" s="1" t="s">
        <v>38</v>
      </c>
      <c r="B9" s="8">
        <f>$B$8/$B$7</f>
        <v>3.269230769</v>
      </c>
      <c r="E9" s="9" t="s">
        <v>39</v>
      </c>
    </row>
    <row r="10">
      <c r="A10" s="1"/>
      <c r="B10" s="1"/>
    </row>
    <row r="11">
      <c r="A11" s="1"/>
      <c r="B11" s="1"/>
    </row>
    <row r="12">
      <c r="A12" s="1"/>
      <c r="B12" s="1"/>
    </row>
    <row r="13">
      <c r="A13" s="10"/>
      <c r="B13" s="10"/>
      <c r="C13" s="10"/>
      <c r="D13" s="10"/>
      <c r="E13" s="10"/>
      <c r="F13" s="10"/>
      <c r="G13" s="10"/>
    </row>
    <row r="14">
      <c r="A14" s="10"/>
      <c r="B14" s="11"/>
      <c r="C14" s="11"/>
      <c r="D14" s="11"/>
      <c r="E14" s="11"/>
      <c r="F14" s="10"/>
      <c r="G14" s="10"/>
    </row>
    <row r="15">
      <c r="A15" s="10"/>
      <c r="B15" s="10"/>
      <c r="C15" s="10"/>
      <c r="D15" s="10"/>
      <c r="E15" s="10"/>
      <c r="F15" s="10"/>
      <c r="G15" s="10"/>
    </row>
    <row r="16">
      <c r="A16" s="10"/>
      <c r="B16" s="10"/>
      <c r="C16" s="10"/>
      <c r="D16" s="10"/>
      <c r="E16" s="10"/>
      <c r="F16" s="10"/>
      <c r="G16" s="10"/>
    </row>
    <row r="17">
      <c r="A17" s="1"/>
      <c r="B17" s="1"/>
    </row>
    <row r="18">
      <c r="A18" s="1"/>
      <c r="B18" s="1"/>
    </row>
    <row r="19">
      <c r="A19" s="1"/>
      <c r="B19" s="1"/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5.25"/>
    <col customWidth="1" min="2" max="26" width="7.75"/>
  </cols>
  <sheetData>
    <row r="1">
      <c r="A1" s="1" t="s">
        <v>41</v>
      </c>
      <c r="B1" s="12">
        <v>50.0</v>
      </c>
      <c r="C1" s="13">
        <f t="shared" ref="C1:L1" si="1">B1/2</f>
        <v>25</v>
      </c>
      <c r="D1" s="13">
        <f t="shared" si="1"/>
        <v>12.5</v>
      </c>
      <c r="E1" s="13">
        <f t="shared" si="1"/>
        <v>6.25</v>
      </c>
      <c r="F1" s="13">
        <f t="shared" si="1"/>
        <v>3.125</v>
      </c>
      <c r="G1" s="13">
        <f t="shared" si="1"/>
        <v>1.5625</v>
      </c>
      <c r="H1" s="13">
        <f t="shared" si="1"/>
        <v>0.78125</v>
      </c>
      <c r="I1" s="13">
        <f t="shared" si="1"/>
        <v>0.390625</v>
      </c>
      <c r="J1" s="13">
        <f t="shared" si="1"/>
        <v>0.1953125</v>
      </c>
      <c r="K1" s="13">
        <f t="shared" si="1"/>
        <v>0.09765625</v>
      </c>
      <c r="L1" s="13">
        <f t="shared" si="1"/>
        <v>0.048828125</v>
      </c>
      <c r="M1" s="13">
        <v>0.0</v>
      </c>
    </row>
    <row r="2">
      <c r="A2" s="1" t="s">
        <v>4</v>
      </c>
      <c r="B2" s="4">
        <v>142265.0</v>
      </c>
      <c r="C2" s="4">
        <v>91852.0</v>
      </c>
      <c r="D2" s="4">
        <v>54301.0</v>
      </c>
      <c r="E2" s="4">
        <v>29880.0</v>
      </c>
      <c r="F2" s="4">
        <v>14142.0</v>
      </c>
      <c r="G2" s="4">
        <v>9317.0</v>
      </c>
      <c r="H2" s="4">
        <v>4899.0</v>
      </c>
      <c r="I2" s="4">
        <v>3020.0</v>
      </c>
      <c r="J2" s="4">
        <v>1221.0</v>
      </c>
      <c r="K2" s="4">
        <v>728.0</v>
      </c>
      <c r="L2" s="4">
        <v>256.0</v>
      </c>
      <c r="M2" s="4">
        <v>22.0</v>
      </c>
      <c r="O2" s="3" t="s">
        <v>43</v>
      </c>
    </row>
    <row r="3">
      <c r="A3" s="1" t="s">
        <v>9</v>
      </c>
      <c r="B3" s="4">
        <v>138310.0</v>
      </c>
      <c r="C3" s="4">
        <v>91952.0</v>
      </c>
      <c r="D3" s="4">
        <v>54105.0</v>
      </c>
      <c r="E3" s="4">
        <v>29864.0</v>
      </c>
      <c r="F3" s="4">
        <v>15335.0</v>
      </c>
      <c r="G3" s="4">
        <v>7926.0</v>
      </c>
      <c r="H3" s="4">
        <v>4157.0</v>
      </c>
      <c r="I3" s="4">
        <v>1787.0</v>
      </c>
      <c r="J3" s="4">
        <v>775.0</v>
      </c>
      <c r="K3" s="4">
        <v>303.0</v>
      </c>
      <c r="L3" s="4">
        <v>116.0</v>
      </c>
      <c r="M3" s="4">
        <v>25.0</v>
      </c>
      <c r="O3" s="3" t="s">
        <v>10</v>
      </c>
    </row>
    <row r="4">
      <c r="A4" s="1" t="s">
        <v>11</v>
      </c>
      <c r="B4" s="4">
        <v>139051.0</v>
      </c>
      <c r="C4" s="4">
        <v>91249.0</v>
      </c>
      <c r="D4" s="4">
        <v>43601.0</v>
      </c>
      <c r="E4" s="4">
        <v>47220.0</v>
      </c>
      <c r="F4" s="4">
        <v>2456.0</v>
      </c>
      <c r="G4" s="4">
        <v>5793.0</v>
      </c>
      <c r="H4" s="4">
        <v>3719.0</v>
      </c>
      <c r="I4" s="4">
        <v>1925.0</v>
      </c>
      <c r="J4" s="4">
        <v>904.0</v>
      </c>
      <c r="K4" s="4">
        <v>588.0</v>
      </c>
      <c r="L4" s="4">
        <v>389.0</v>
      </c>
      <c r="M4" s="4">
        <v>23.0</v>
      </c>
    </row>
    <row r="5">
      <c r="A5" s="1" t="s">
        <v>12</v>
      </c>
      <c r="B5" s="4">
        <v>139746.0</v>
      </c>
      <c r="C5" s="4">
        <v>92102.0</v>
      </c>
      <c r="D5" s="4">
        <v>54862.0</v>
      </c>
      <c r="E5" s="4">
        <v>30209.0</v>
      </c>
      <c r="F5" s="4">
        <v>14718.0</v>
      </c>
      <c r="G5" s="4">
        <v>7984.0</v>
      </c>
      <c r="H5" s="4">
        <v>3536.0</v>
      </c>
      <c r="I5" s="4">
        <v>1490.0</v>
      </c>
      <c r="J5" s="4">
        <v>603.0</v>
      </c>
      <c r="K5" s="4">
        <v>318.0</v>
      </c>
      <c r="L5" s="4">
        <v>115.0</v>
      </c>
      <c r="M5" s="4">
        <v>26.0</v>
      </c>
      <c r="O5" s="9" t="s">
        <v>44</v>
      </c>
    </row>
    <row r="6">
      <c r="A6" s="1" t="s">
        <v>13</v>
      </c>
      <c r="B6" s="7">
        <f t="shared" ref="B6:M6" si="2">AVERAGE(B2:B5)</f>
        <v>139843</v>
      </c>
      <c r="C6" s="7">
        <f t="shared" si="2"/>
        <v>91788.75</v>
      </c>
      <c r="D6" s="7">
        <f t="shared" si="2"/>
        <v>51717.25</v>
      </c>
      <c r="E6" s="7">
        <f t="shared" si="2"/>
        <v>34293.25</v>
      </c>
      <c r="F6" s="7">
        <f t="shared" si="2"/>
        <v>11662.75</v>
      </c>
      <c r="G6" s="7">
        <f t="shared" si="2"/>
        <v>7755</v>
      </c>
      <c r="H6" s="7">
        <f t="shared" si="2"/>
        <v>4077.75</v>
      </c>
      <c r="I6" s="7">
        <f t="shared" si="2"/>
        <v>2055.5</v>
      </c>
      <c r="J6" s="7">
        <f t="shared" si="2"/>
        <v>875.75</v>
      </c>
      <c r="K6" s="7">
        <f t="shared" si="2"/>
        <v>484.25</v>
      </c>
      <c r="L6" s="7">
        <f t="shared" si="2"/>
        <v>219</v>
      </c>
      <c r="M6" s="7">
        <f t="shared" si="2"/>
        <v>24</v>
      </c>
      <c r="O6" s="1" t="s">
        <v>91</v>
      </c>
    </row>
    <row r="7">
      <c r="A7" s="1" t="s">
        <v>95</v>
      </c>
      <c r="B7" s="7">
        <f t="shared" ref="B7:M7" si="3">STDEV(B2:B5)</f>
        <v>1717.832549</v>
      </c>
      <c r="C7" s="7">
        <f t="shared" si="3"/>
        <v>374.2132859</v>
      </c>
      <c r="D7" s="7">
        <f t="shared" si="3"/>
        <v>5420.334576</v>
      </c>
      <c r="E7" s="7">
        <f t="shared" si="3"/>
        <v>8619.299947</v>
      </c>
      <c r="F7" s="7">
        <f t="shared" si="3"/>
        <v>6157.13404</v>
      </c>
      <c r="G7" s="7">
        <f t="shared" si="3"/>
        <v>1457.277141</v>
      </c>
      <c r="H7" s="7">
        <f t="shared" si="3"/>
        <v>606.3350971</v>
      </c>
      <c r="I7" s="7">
        <f t="shared" si="3"/>
        <v>668.1249883</v>
      </c>
      <c r="J7" s="7">
        <f t="shared" si="3"/>
        <v>261.1122045</v>
      </c>
      <c r="K7" s="7">
        <f t="shared" si="3"/>
        <v>208.7013416</v>
      </c>
      <c r="L7" s="7">
        <f t="shared" si="3"/>
        <v>131.2681733</v>
      </c>
      <c r="M7" s="7">
        <f t="shared" si="3"/>
        <v>1.825741858</v>
      </c>
    </row>
    <row r="8">
      <c r="A8" s="1"/>
    </row>
    <row r="9">
      <c r="A9" s="1"/>
    </row>
    <row r="10">
      <c r="A10" s="1"/>
    </row>
    <row r="11">
      <c r="A11" s="1"/>
      <c r="Q11" s="9" t="s">
        <v>120</v>
      </c>
    </row>
    <row r="12">
      <c r="A12" s="1"/>
      <c r="Q12" s="9" t="s">
        <v>121</v>
      </c>
    </row>
    <row r="13">
      <c r="A13" s="1"/>
      <c r="Q13" s="9" t="s">
        <v>122</v>
      </c>
    </row>
    <row r="14">
      <c r="A14" s="1"/>
      <c r="Q14" s="9" t="s">
        <v>123</v>
      </c>
    </row>
    <row r="15">
      <c r="A15" s="1"/>
      <c r="Q15" s="9" t="s">
        <v>124</v>
      </c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6" t="s">
        <v>125</v>
      </c>
      <c r="B26" s="12">
        <v>50.0</v>
      </c>
      <c r="C26" s="13">
        <f t="shared" ref="C26:L26" si="4">B26/2</f>
        <v>25</v>
      </c>
      <c r="D26" s="13">
        <f t="shared" si="4"/>
        <v>12.5</v>
      </c>
      <c r="E26" s="13">
        <f t="shared" si="4"/>
        <v>6.25</v>
      </c>
      <c r="F26" s="13">
        <f t="shared" si="4"/>
        <v>3.125</v>
      </c>
      <c r="G26" s="13">
        <f t="shared" si="4"/>
        <v>1.5625</v>
      </c>
      <c r="H26" s="13">
        <f t="shared" si="4"/>
        <v>0.78125</v>
      </c>
      <c r="I26" s="13">
        <f t="shared" si="4"/>
        <v>0.390625</v>
      </c>
      <c r="J26" s="13">
        <f t="shared" si="4"/>
        <v>0.1953125</v>
      </c>
      <c r="K26" s="13">
        <f t="shared" si="4"/>
        <v>0.09765625</v>
      </c>
      <c r="L26" s="13">
        <f t="shared" si="4"/>
        <v>0.048828125</v>
      </c>
    </row>
    <row r="27">
      <c r="A27" s="1" t="s">
        <v>126</v>
      </c>
      <c r="B27" s="7">
        <f t="shared" ref="B27:L27" si="5">IF(ISNUMBER(B6),B1/B6,"---")</f>
        <v>0.000357543817</v>
      </c>
      <c r="C27" s="7">
        <f t="shared" si="5"/>
        <v>0.0002723645327</v>
      </c>
      <c r="D27" s="7">
        <f t="shared" si="5"/>
        <v>0.0002416988529</v>
      </c>
      <c r="E27" s="7">
        <f t="shared" si="5"/>
        <v>0.0001822516093</v>
      </c>
      <c r="F27" s="7">
        <f t="shared" si="5"/>
        <v>0.0002679470965</v>
      </c>
      <c r="G27" s="7">
        <f t="shared" si="5"/>
        <v>0.0002014829142</v>
      </c>
      <c r="H27" s="7">
        <f t="shared" si="5"/>
        <v>0.0001915884986</v>
      </c>
      <c r="I27" s="7">
        <f t="shared" si="5"/>
        <v>0.00019003892</v>
      </c>
      <c r="J27" s="7">
        <f t="shared" si="5"/>
        <v>0.000223023123</v>
      </c>
      <c r="K27" s="7">
        <f t="shared" si="5"/>
        <v>0.0002016649458</v>
      </c>
      <c r="L27" s="7">
        <f t="shared" si="5"/>
        <v>0.0002229594749</v>
      </c>
    </row>
    <row r="28">
      <c r="A28" s="1" t="s">
        <v>127</v>
      </c>
      <c r="B28" s="14"/>
      <c r="C28" s="7">
        <f>AVERAGE(C27:G27)</f>
        <v>0.0002331490011</v>
      </c>
      <c r="D28" s="14"/>
      <c r="E28" s="14"/>
      <c r="F28" s="14"/>
      <c r="G28" s="14"/>
      <c r="H28" s="14"/>
    </row>
    <row r="29">
      <c r="A29" s="1"/>
      <c r="B29" s="14"/>
      <c r="C29" s="15" t="s">
        <v>128</v>
      </c>
      <c r="D29" s="14"/>
      <c r="E29" s="14"/>
      <c r="F29" s="14"/>
      <c r="G29" s="14"/>
      <c r="H29" s="14"/>
    </row>
    <row r="30">
      <c r="A30" s="1"/>
      <c r="B30" s="14"/>
      <c r="C30" s="15" t="s">
        <v>129</v>
      </c>
      <c r="D30" s="14"/>
      <c r="E30" s="14"/>
      <c r="F30" s="14"/>
      <c r="G30" s="14"/>
      <c r="H30" s="14"/>
    </row>
    <row r="31">
      <c r="A31" s="1"/>
      <c r="B31" s="14"/>
      <c r="C31" s="14"/>
      <c r="D31" s="14"/>
      <c r="E31" s="14"/>
      <c r="F31" s="14"/>
      <c r="G31" s="14"/>
      <c r="H31" s="14"/>
    </row>
    <row r="32">
      <c r="A32" s="1"/>
      <c r="B32" s="14"/>
      <c r="D32" s="14"/>
      <c r="E32" s="14"/>
      <c r="F32" s="14"/>
      <c r="G32" s="14"/>
      <c r="H32" s="14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5.0"/>
    <col customWidth="1" min="2" max="10" width="8.63"/>
    <col customWidth="1" min="11" max="11" width="5.38"/>
    <col customWidth="1" min="12" max="12" width="15.0"/>
    <col customWidth="1" min="13" max="21" width="8.63"/>
    <col customWidth="1" min="22" max="26" width="10.0"/>
  </cols>
  <sheetData>
    <row r="1">
      <c r="A1" s="2" t="s">
        <v>0</v>
      </c>
      <c r="B1" s="1"/>
      <c r="C1" s="3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>
      <c r="A2" s="1"/>
      <c r="B2" s="1"/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>
      <c r="A3" s="1"/>
      <c r="B3" s="1"/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5" t="s">
        <v>14</v>
      </c>
      <c r="M5" s="1"/>
      <c r="N5" s="1"/>
      <c r="O5" s="1"/>
      <c r="P5" s="1"/>
      <c r="Q5" s="1"/>
      <c r="R5" s="1"/>
      <c r="S5" s="1"/>
      <c r="T5" s="1"/>
      <c r="U5" s="1"/>
    </row>
    <row r="6">
      <c r="A6" s="6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/>
      <c r="L6" s="6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</row>
    <row r="7">
      <c r="A7" s="1" t="s">
        <v>25</v>
      </c>
      <c r="B7" s="4">
        <v>533.0</v>
      </c>
      <c r="C7" s="4">
        <v>695.0</v>
      </c>
      <c r="D7" s="4">
        <v>1726.0</v>
      </c>
      <c r="E7" s="4">
        <v>988.0</v>
      </c>
      <c r="F7" s="4">
        <v>490.0</v>
      </c>
      <c r="G7" s="4">
        <v>719.0</v>
      </c>
      <c r="H7" s="4">
        <v>523.0</v>
      </c>
      <c r="I7" s="4">
        <v>492.0</v>
      </c>
      <c r="J7" s="4">
        <v>435.0</v>
      </c>
      <c r="K7" s="1"/>
      <c r="L7" s="1" t="s">
        <v>25</v>
      </c>
      <c r="M7" s="4">
        <v>0.521</v>
      </c>
      <c r="N7" s="4">
        <v>0.478</v>
      </c>
      <c r="O7" s="4">
        <v>0.486</v>
      </c>
      <c r="P7" s="4">
        <v>0.593</v>
      </c>
      <c r="Q7" s="4">
        <v>0.533</v>
      </c>
      <c r="R7" s="4">
        <v>0.578</v>
      </c>
      <c r="S7" s="4">
        <v>0.557</v>
      </c>
      <c r="T7" s="4">
        <v>0.573</v>
      </c>
      <c r="U7" s="4">
        <v>0.615</v>
      </c>
    </row>
    <row r="8">
      <c r="A8" s="1" t="s">
        <v>26</v>
      </c>
      <c r="B8" s="4">
        <v>521.0</v>
      </c>
      <c r="C8" s="4">
        <v>683.0</v>
      </c>
      <c r="D8" s="4">
        <v>1681.0</v>
      </c>
      <c r="E8" s="4">
        <v>992.0</v>
      </c>
      <c r="F8" s="4">
        <v>485.0</v>
      </c>
      <c r="G8" s="4">
        <v>745.0</v>
      </c>
      <c r="H8" s="4">
        <v>533.0</v>
      </c>
      <c r="I8" s="4">
        <v>506.0</v>
      </c>
      <c r="J8" s="4">
        <v>306.0</v>
      </c>
      <c r="K8" s="1"/>
      <c r="L8" s="1" t="s">
        <v>26</v>
      </c>
      <c r="M8" s="4">
        <v>0.552</v>
      </c>
      <c r="N8" s="4">
        <v>0.579</v>
      </c>
      <c r="O8" s="4">
        <v>0.496</v>
      </c>
      <c r="P8" s="4">
        <v>0.588</v>
      </c>
      <c r="Q8" s="4">
        <v>0.595</v>
      </c>
      <c r="R8" s="4">
        <v>0.553</v>
      </c>
      <c r="S8" s="4">
        <v>0.477</v>
      </c>
      <c r="T8" s="4">
        <v>0.534</v>
      </c>
      <c r="U8" s="4">
        <v>0.675</v>
      </c>
    </row>
    <row r="9">
      <c r="A9" s="1" t="s">
        <v>27</v>
      </c>
      <c r="B9" s="4">
        <v>510.0</v>
      </c>
      <c r="C9" s="4">
        <v>746.0</v>
      </c>
      <c r="D9" s="4">
        <v>1674.0</v>
      </c>
      <c r="E9" s="4">
        <v>1015.0</v>
      </c>
      <c r="F9" s="4">
        <v>471.0</v>
      </c>
      <c r="G9" s="4">
        <v>703.0</v>
      </c>
      <c r="H9" s="4">
        <v>526.0</v>
      </c>
      <c r="I9" s="4">
        <v>478.0</v>
      </c>
      <c r="J9" s="4">
        <v>315.0</v>
      </c>
      <c r="K9" s="1"/>
      <c r="L9" s="1" t="s">
        <v>27</v>
      </c>
      <c r="M9" s="4">
        <v>0.439</v>
      </c>
      <c r="N9" s="4">
        <v>0.457</v>
      </c>
      <c r="O9" s="4">
        <v>0.528</v>
      </c>
      <c r="P9" s="4">
        <v>0.567</v>
      </c>
      <c r="Q9" s="4">
        <v>0.596</v>
      </c>
      <c r="R9" s="4">
        <v>0.596</v>
      </c>
      <c r="S9" s="4">
        <v>0.525</v>
      </c>
      <c r="T9" s="4">
        <v>0.487</v>
      </c>
      <c r="U9" s="4">
        <v>0.666</v>
      </c>
    </row>
    <row r="10">
      <c r="A10" s="1" t="s">
        <v>28</v>
      </c>
      <c r="B10" s="4">
        <v>523.0</v>
      </c>
      <c r="C10" s="4">
        <v>706.0</v>
      </c>
      <c r="D10" s="4">
        <v>1650.0</v>
      </c>
      <c r="E10" s="4">
        <v>976.0</v>
      </c>
      <c r="F10" s="4">
        <v>437.0</v>
      </c>
      <c r="G10" s="4">
        <v>724.0</v>
      </c>
      <c r="H10" s="4">
        <v>486.0</v>
      </c>
      <c r="I10" s="4">
        <v>510.0</v>
      </c>
      <c r="J10" s="4">
        <v>299.0</v>
      </c>
      <c r="K10" s="1"/>
      <c r="L10" s="1" t="s">
        <v>28</v>
      </c>
      <c r="M10" s="4">
        <v>0.458</v>
      </c>
      <c r="N10" s="4">
        <v>0.514</v>
      </c>
      <c r="O10" s="4">
        <v>0.502</v>
      </c>
      <c r="P10" s="4">
        <v>0.561</v>
      </c>
      <c r="Q10" s="4">
        <v>0.681</v>
      </c>
      <c r="R10" s="4">
        <v>0.664</v>
      </c>
      <c r="S10" s="4">
        <v>0.63</v>
      </c>
      <c r="T10" s="4">
        <v>0.42</v>
      </c>
      <c r="U10" s="4">
        <v>0.951</v>
      </c>
    </row>
    <row r="11">
      <c r="A11" s="1" t="s">
        <v>29</v>
      </c>
      <c r="B11" s="4">
        <v>769.0</v>
      </c>
      <c r="C11" s="4">
        <v>600.0</v>
      </c>
      <c r="D11" s="4">
        <v>1307.0</v>
      </c>
      <c r="E11" s="4">
        <v>939.0</v>
      </c>
      <c r="F11" s="4">
        <v>494.0</v>
      </c>
      <c r="G11" s="4">
        <v>809.0</v>
      </c>
      <c r="H11" s="4">
        <v>544.0</v>
      </c>
      <c r="I11" s="4">
        <v>346.0</v>
      </c>
      <c r="J11" s="4">
        <v>499.0</v>
      </c>
      <c r="K11" s="1"/>
      <c r="L11" s="1" t="s">
        <v>29</v>
      </c>
      <c r="M11" s="4">
        <v>0.613</v>
      </c>
      <c r="N11" s="4">
        <v>0.854</v>
      </c>
      <c r="O11" s="4">
        <v>0.822</v>
      </c>
      <c r="P11" s="4">
        <v>0.589</v>
      </c>
      <c r="Q11" s="4">
        <v>0.608</v>
      </c>
      <c r="R11" s="4">
        <v>0.532</v>
      </c>
      <c r="S11" s="4">
        <v>0.465</v>
      </c>
      <c r="T11" s="4">
        <v>0.649</v>
      </c>
      <c r="U11" s="4">
        <v>0.419</v>
      </c>
    </row>
    <row r="12">
      <c r="A12" s="1" t="s">
        <v>30</v>
      </c>
      <c r="B12" s="4">
        <v>685.0</v>
      </c>
      <c r="C12" s="4">
        <v>705.0</v>
      </c>
      <c r="D12" s="4">
        <v>1261.0</v>
      </c>
      <c r="E12" s="4">
        <v>815.0</v>
      </c>
      <c r="F12" s="4">
        <v>518.0</v>
      </c>
      <c r="G12" s="4">
        <v>798.0</v>
      </c>
      <c r="H12" s="4">
        <v>590.0</v>
      </c>
      <c r="I12" s="4">
        <v>448.0</v>
      </c>
      <c r="J12" s="4">
        <v>486.0</v>
      </c>
      <c r="K12" s="1"/>
      <c r="L12" s="1" t="s">
        <v>30</v>
      </c>
      <c r="M12" s="4">
        <v>0.716</v>
      </c>
      <c r="N12" s="4">
        <v>0.7</v>
      </c>
      <c r="O12" s="4">
        <v>0.754</v>
      </c>
      <c r="P12" s="4">
        <v>0.682</v>
      </c>
      <c r="Q12" s="4">
        <v>0.496</v>
      </c>
      <c r="R12" s="4">
        <v>0.497</v>
      </c>
      <c r="S12" s="4">
        <v>0.398</v>
      </c>
      <c r="T12" s="4">
        <v>0.481</v>
      </c>
      <c r="U12" s="4">
        <v>0.428</v>
      </c>
    </row>
    <row r="13">
      <c r="A13" s="1" t="s">
        <v>31</v>
      </c>
      <c r="B13" s="4">
        <v>528.0</v>
      </c>
      <c r="C13" s="4">
        <v>687.0</v>
      </c>
      <c r="D13" s="4">
        <v>462.0</v>
      </c>
      <c r="E13" s="4">
        <v>488.0</v>
      </c>
      <c r="F13" s="4">
        <v>518.0</v>
      </c>
      <c r="G13" s="4">
        <v>799.0</v>
      </c>
      <c r="H13" s="4">
        <v>480.0</v>
      </c>
      <c r="I13" s="4">
        <v>321.0</v>
      </c>
      <c r="J13" s="4">
        <v>368.0</v>
      </c>
      <c r="K13" s="1"/>
      <c r="L13" s="1" t="s">
        <v>31</v>
      </c>
      <c r="M13" s="4">
        <v>0.895</v>
      </c>
      <c r="N13" s="4">
        <v>0.727</v>
      </c>
      <c r="O13" s="4">
        <v>0.972</v>
      </c>
      <c r="P13" s="4">
        <v>0.947</v>
      </c>
      <c r="Q13" s="4">
        <v>0.539</v>
      </c>
      <c r="R13" s="4">
        <v>0.492</v>
      </c>
      <c r="S13" s="4">
        <v>0.5</v>
      </c>
      <c r="T13" s="4">
        <v>0.89</v>
      </c>
      <c r="U13" s="4">
        <v>0.59</v>
      </c>
    </row>
    <row r="14">
      <c r="A14" s="1" t="s">
        <v>32</v>
      </c>
      <c r="B14" s="4">
        <v>622.0</v>
      </c>
      <c r="C14" s="4">
        <v>902.0</v>
      </c>
      <c r="D14" s="4">
        <v>992.0</v>
      </c>
      <c r="E14" s="4">
        <v>368.0</v>
      </c>
      <c r="F14" s="4">
        <v>537.0</v>
      </c>
      <c r="G14" s="4">
        <v>697.0</v>
      </c>
      <c r="H14" s="4">
        <v>560.0</v>
      </c>
      <c r="I14" s="4">
        <v>331.0</v>
      </c>
      <c r="J14" s="4">
        <v>458.0</v>
      </c>
      <c r="K14" s="1"/>
      <c r="L14" s="1" t="s">
        <v>32</v>
      </c>
      <c r="M14" s="4">
        <v>1.149</v>
      </c>
      <c r="N14" s="4">
        <v>1.088</v>
      </c>
      <c r="O14" s="4">
        <v>0.77</v>
      </c>
      <c r="P14" s="4">
        <v>0.639</v>
      </c>
      <c r="Q14" s="4">
        <v>0.457</v>
      </c>
      <c r="R14" s="4">
        <v>0.673</v>
      </c>
      <c r="S14" s="4">
        <v>0.448</v>
      </c>
      <c r="T14" s="4">
        <v>0.881</v>
      </c>
      <c r="U14" s="4">
        <v>0.504</v>
      </c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>
      <c r="A16" s="6" t="s">
        <v>33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1"/>
      <c r="L16" s="6" t="s">
        <v>33</v>
      </c>
      <c r="M16" s="1" t="s">
        <v>16</v>
      </c>
      <c r="N16" s="1" t="s">
        <v>17</v>
      </c>
      <c r="O16" s="1" t="s">
        <v>18</v>
      </c>
      <c r="P16" s="1" t="s">
        <v>19</v>
      </c>
      <c r="Q16" s="1" t="s">
        <v>20</v>
      </c>
      <c r="R16" s="1" t="s">
        <v>21</v>
      </c>
      <c r="S16" s="1" t="s">
        <v>22</v>
      </c>
      <c r="T16" s="1" t="s">
        <v>23</v>
      </c>
      <c r="U16" s="1" t="s">
        <v>24</v>
      </c>
    </row>
    <row r="17">
      <c r="A17" s="1" t="s">
        <v>25</v>
      </c>
      <c r="B17" s="4">
        <v>232.0</v>
      </c>
      <c r="C17" s="4">
        <v>984.0</v>
      </c>
      <c r="D17" s="4">
        <v>796.0</v>
      </c>
      <c r="E17" s="4">
        <v>1220.0</v>
      </c>
      <c r="F17" s="4">
        <v>253.0</v>
      </c>
      <c r="G17" s="4">
        <v>941.0</v>
      </c>
      <c r="H17" s="4">
        <v>481.0</v>
      </c>
      <c r="I17" s="4">
        <v>251.0</v>
      </c>
      <c r="J17" s="4">
        <v>239.0</v>
      </c>
      <c r="K17" s="1"/>
      <c r="L17" s="1" t="s">
        <v>25</v>
      </c>
      <c r="M17" s="4">
        <v>0.567</v>
      </c>
      <c r="N17" s="4">
        <v>0.519</v>
      </c>
      <c r="O17" s="4">
        <v>0.385</v>
      </c>
      <c r="P17" s="4">
        <v>0.518</v>
      </c>
      <c r="Q17" s="4">
        <v>0.515</v>
      </c>
      <c r="R17" s="4">
        <v>0.397</v>
      </c>
      <c r="S17" s="4">
        <v>0.508</v>
      </c>
      <c r="T17" s="4">
        <v>0.555</v>
      </c>
      <c r="U17" s="4">
        <v>0.287</v>
      </c>
    </row>
    <row r="18">
      <c r="A18" s="1" t="s">
        <v>26</v>
      </c>
      <c r="B18" s="4">
        <v>229.0</v>
      </c>
      <c r="C18" s="4">
        <v>957.0</v>
      </c>
      <c r="D18" s="4">
        <v>799.0</v>
      </c>
      <c r="E18" s="4">
        <v>937.0</v>
      </c>
      <c r="F18" s="4">
        <v>244.0</v>
      </c>
      <c r="G18" s="4">
        <v>924.0</v>
      </c>
      <c r="H18" s="4">
        <v>459.0</v>
      </c>
      <c r="I18" s="4">
        <v>223.0</v>
      </c>
      <c r="J18" s="4">
        <v>243.0</v>
      </c>
      <c r="K18" s="1"/>
      <c r="L18" s="1" t="s">
        <v>26</v>
      </c>
      <c r="M18" s="4">
        <v>0.563</v>
      </c>
      <c r="N18" s="4">
        <v>0.58</v>
      </c>
      <c r="O18" s="4">
        <v>0.401</v>
      </c>
      <c r="P18" s="4">
        <v>0.692</v>
      </c>
      <c r="Q18" s="4">
        <v>0.549</v>
      </c>
      <c r="R18" s="4">
        <v>0.449</v>
      </c>
      <c r="S18" s="4">
        <v>0.519</v>
      </c>
      <c r="T18" s="4">
        <v>0.611</v>
      </c>
      <c r="U18" s="4">
        <v>0.309</v>
      </c>
    </row>
    <row r="19">
      <c r="A19" s="1" t="s">
        <v>27</v>
      </c>
      <c r="B19" s="4">
        <v>232.0</v>
      </c>
      <c r="C19" s="4">
        <v>953.0</v>
      </c>
      <c r="D19" s="4">
        <v>753.0</v>
      </c>
      <c r="E19" s="4">
        <v>1194.0</v>
      </c>
      <c r="F19" s="4">
        <v>246.0</v>
      </c>
      <c r="G19" s="4">
        <v>898.0</v>
      </c>
      <c r="H19" s="4">
        <v>462.0</v>
      </c>
      <c r="I19" s="4">
        <v>232.0</v>
      </c>
      <c r="J19" s="4">
        <v>235.0</v>
      </c>
      <c r="K19" s="1"/>
      <c r="L19" s="1" t="s">
        <v>27</v>
      </c>
      <c r="M19" s="4">
        <v>0.547</v>
      </c>
      <c r="N19" s="4">
        <v>0.542</v>
      </c>
      <c r="O19" s="4">
        <v>0.526</v>
      </c>
      <c r="P19" s="4">
        <v>0.523</v>
      </c>
      <c r="Q19" s="4">
        <v>0.548</v>
      </c>
      <c r="R19" s="4">
        <v>0.418</v>
      </c>
      <c r="S19" s="4">
        <v>0.509</v>
      </c>
      <c r="T19" s="4">
        <v>0.606</v>
      </c>
      <c r="U19" s="4">
        <v>0.314</v>
      </c>
    </row>
    <row r="20">
      <c r="A20" s="1" t="s">
        <v>28</v>
      </c>
      <c r="B20" s="4">
        <v>235.0</v>
      </c>
      <c r="C20" s="4">
        <v>998.0</v>
      </c>
      <c r="D20" s="4">
        <v>743.0</v>
      </c>
      <c r="E20" s="4">
        <v>1182.0</v>
      </c>
      <c r="F20" s="4">
        <v>247.0</v>
      </c>
      <c r="G20" s="4">
        <v>891.0</v>
      </c>
      <c r="H20" s="4">
        <v>470.0</v>
      </c>
      <c r="I20" s="4">
        <v>240.0</v>
      </c>
      <c r="J20" s="4">
        <v>235.0</v>
      </c>
      <c r="K20" s="1"/>
      <c r="L20" s="1" t="s">
        <v>28</v>
      </c>
      <c r="M20" s="4">
        <v>0.579</v>
      </c>
      <c r="N20" s="4">
        <v>0.51</v>
      </c>
      <c r="O20" s="4">
        <v>0.486</v>
      </c>
      <c r="P20" s="4">
        <v>0.637</v>
      </c>
      <c r="Q20" s="4">
        <v>0.49</v>
      </c>
      <c r="R20" s="4">
        <v>0.623</v>
      </c>
      <c r="S20" s="4">
        <v>0.472</v>
      </c>
      <c r="T20" s="4">
        <v>0.494</v>
      </c>
      <c r="U20" s="4">
        <v>0.33</v>
      </c>
    </row>
    <row r="21">
      <c r="A21" s="1" t="s">
        <v>29</v>
      </c>
      <c r="B21" s="4">
        <v>1195.0</v>
      </c>
      <c r="C21" s="4">
        <v>1173.0</v>
      </c>
      <c r="D21" s="4">
        <v>1045.0</v>
      </c>
      <c r="E21" s="4">
        <v>1216.0</v>
      </c>
      <c r="F21" s="4">
        <v>237.0</v>
      </c>
      <c r="G21" s="4">
        <v>959.0</v>
      </c>
      <c r="H21" s="4">
        <v>532.0</v>
      </c>
      <c r="I21" s="4">
        <v>247.0</v>
      </c>
      <c r="J21" s="4">
        <v>239.0</v>
      </c>
      <c r="K21" s="1"/>
      <c r="L21" s="1" t="s">
        <v>29</v>
      </c>
      <c r="M21" s="4">
        <v>0.489</v>
      </c>
      <c r="N21" s="4">
        <v>0.577</v>
      </c>
      <c r="O21" s="4">
        <v>0.545</v>
      </c>
      <c r="P21" s="4">
        <v>0.494</v>
      </c>
      <c r="Q21" s="4">
        <v>0.638</v>
      </c>
      <c r="R21" s="4">
        <v>0.575</v>
      </c>
      <c r="S21" s="4">
        <v>0.639</v>
      </c>
      <c r="T21" s="4">
        <v>0.551</v>
      </c>
      <c r="U21" s="4">
        <v>0.314</v>
      </c>
    </row>
    <row r="22">
      <c r="A22" s="1" t="s">
        <v>30</v>
      </c>
      <c r="B22" s="4">
        <v>1158.0</v>
      </c>
      <c r="C22" s="4">
        <v>1103.0</v>
      </c>
      <c r="D22" s="4">
        <v>1025.0</v>
      </c>
      <c r="E22" s="4">
        <v>1202.0</v>
      </c>
      <c r="F22" s="4">
        <v>242.0</v>
      </c>
      <c r="G22" s="4">
        <v>923.0</v>
      </c>
      <c r="H22" s="4">
        <v>533.0</v>
      </c>
      <c r="I22" s="4">
        <v>236.0</v>
      </c>
      <c r="J22" s="4">
        <v>237.0</v>
      </c>
      <c r="K22" s="1"/>
      <c r="L22" s="1" t="s">
        <v>30</v>
      </c>
      <c r="M22" s="4">
        <v>0.56</v>
      </c>
      <c r="N22" s="4">
        <v>0.697</v>
      </c>
      <c r="O22" s="4">
        <v>0.551</v>
      </c>
      <c r="P22" s="4">
        <v>0.487</v>
      </c>
      <c r="Q22" s="4">
        <v>0.587</v>
      </c>
      <c r="R22" s="4">
        <v>0.646</v>
      </c>
      <c r="S22" s="4">
        <v>0.635</v>
      </c>
      <c r="T22" s="4">
        <v>0.635</v>
      </c>
      <c r="U22" s="4">
        <v>0.366</v>
      </c>
    </row>
    <row r="23">
      <c r="A23" s="1" t="s">
        <v>31</v>
      </c>
      <c r="B23" s="4">
        <v>1153.0</v>
      </c>
      <c r="C23" s="4">
        <v>1120.0</v>
      </c>
      <c r="D23" s="4">
        <v>1026.0</v>
      </c>
      <c r="E23" s="4">
        <v>1166.0</v>
      </c>
      <c r="F23" s="4">
        <v>228.0</v>
      </c>
      <c r="G23" s="4">
        <v>896.0</v>
      </c>
      <c r="H23" s="4">
        <v>511.0</v>
      </c>
      <c r="I23" s="4">
        <v>235.0</v>
      </c>
      <c r="J23" s="4">
        <v>233.0</v>
      </c>
      <c r="K23" s="1"/>
      <c r="L23" s="1" t="s">
        <v>31</v>
      </c>
      <c r="M23" s="4">
        <v>0.472</v>
      </c>
      <c r="N23" s="4">
        <v>0.564</v>
      </c>
      <c r="O23" s="4">
        <v>0.527</v>
      </c>
      <c r="P23" s="4">
        <v>0.612</v>
      </c>
      <c r="Q23" s="4">
        <v>0.484</v>
      </c>
      <c r="R23" s="4">
        <v>0.665</v>
      </c>
      <c r="S23" s="4">
        <v>0.489</v>
      </c>
      <c r="T23" s="4">
        <v>0.503</v>
      </c>
      <c r="U23" s="4">
        <v>0.366</v>
      </c>
    </row>
    <row r="24">
      <c r="A24" s="1" t="s">
        <v>32</v>
      </c>
      <c r="B24" s="4">
        <v>1146.0</v>
      </c>
      <c r="C24" s="4">
        <v>1083.0</v>
      </c>
      <c r="D24" s="4">
        <v>959.0</v>
      </c>
      <c r="E24" s="4">
        <v>1158.0</v>
      </c>
      <c r="F24" s="4">
        <v>205.0</v>
      </c>
      <c r="G24" s="4">
        <v>940.0</v>
      </c>
      <c r="H24" s="4">
        <v>521.0</v>
      </c>
      <c r="I24" s="4">
        <v>227.0</v>
      </c>
      <c r="J24" s="4">
        <v>242.0</v>
      </c>
      <c r="K24" s="1"/>
      <c r="L24" s="1" t="s">
        <v>32</v>
      </c>
      <c r="M24" s="4">
        <v>0.516</v>
      </c>
      <c r="N24" s="4">
        <v>0.65</v>
      </c>
      <c r="O24" s="4">
        <v>0.408</v>
      </c>
      <c r="P24" s="4">
        <v>0.633</v>
      </c>
      <c r="Q24" s="4">
        <v>0.571</v>
      </c>
      <c r="R24" s="4">
        <v>0.416</v>
      </c>
      <c r="S24" s="4">
        <v>0.668</v>
      </c>
      <c r="T24" s="4">
        <v>0.678</v>
      </c>
      <c r="U24" s="4">
        <v>0.361</v>
      </c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AVERAGE(U17:U24)</f>
        <v>0.330875</v>
      </c>
    </row>
    <row r="26">
      <c r="A26" s="6" t="s">
        <v>40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22</v>
      </c>
      <c r="I26" s="1" t="s">
        <v>23</v>
      </c>
      <c r="J26" s="1" t="s">
        <v>24</v>
      </c>
      <c r="K26" s="1"/>
      <c r="L26" s="6" t="s">
        <v>40</v>
      </c>
      <c r="M26" s="1" t="s">
        <v>16</v>
      </c>
      <c r="N26" s="1" t="s">
        <v>17</v>
      </c>
      <c r="O26" s="1" t="s">
        <v>18</v>
      </c>
      <c r="P26" s="1" t="s">
        <v>19</v>
      </c>
      <c r="Q26" s="1" t="s">
        <v>20</v>
      </c>
      <c r="R26" s="1" t="s">
        <v>21</v>
      </c>
      <c r="S26" s="1" t="s">
        <v>22</v>
      </c>
      <c r="T26" s="1" t="s">
        <v>23</v>
      </c>
      <c r="U26" s="1" t="s">
        <v>24</v>
      </c>
    </row>
    <row r="27">
      <c r="A27" s="1" t="s">
        <v>25</v>
      </c>
      <c r="B27" s="4">
        <v>243.0</v>
      </c>
      <c r="C27" s="4">
        <v>1533.0</v>
      </c>
      <c r="D27" s="4">
        <v>875.0</v>
      </c>
      <c r="E27" s="4">
        <v>2083.0</v>
      </c>
      <c r="F27" s="4">
        <v>245.0</v>
      </c>
      <c r="G27" s="4">
        <v>1717.0</v>
      </c>
      <c r="H27" s="4">
        <v>531.0</v>
      </c>
      <c r="I27" s="4">
        <v>250.0</v>
      </c>
      <c r="J27" s="4">
        <v>228.0</v>
      </c>
      <c r="K27" s="1"/>
      <c r="L27" s="1" t="s">
        <v>25</v>
      </c>
      <c r="M27" s="4">
        <v>0.704</v>
      </c>
      <c r="N27" s="4">
        <v>0.625</v>
      </c>
      <c r="O27" s="4">
        <v>0.329</v>
      </c>
      <c r="P27" s="4">
        <v>0.651</v>
      </c>
      <c r="Q27" s="4">
        <v>0.609</v>
      </c>
      <c r="R27" s="4">
        <v>0.468</v>
      </c>
      <c r="S27" s="4">
        <v>0.633</v>
      </c>
      <c r="T27" s="4">
        <v>0.669</v>
      </c>
      <c r="U27" s="4">
        <v>0.257</v>
      </c>
    </row>
    <row r="28">
      <c r="A28" s="1" t="s">
        <v>26</v>
      </c>
      <c r="B28" s="4">
        <v>234.0</v>
      </c>
      <c r="C28" s="4">
        <v>1455.0</v>
      </c>
      <c r="D28" s="4">
        <v>878.0</v>
      </c>
      <c r="E28" s="4">
        <v>2063.0</v>
      </c>
      <c r="F28" s="4">
        <v>264.0</v>
      </c>
      <c r="G28" s="4">
        <v>1623.0</v>
      </c>
      <c r="H28" s="4">
        <v>543.0</v>
      </c>
      <c r="I28" s="4">
        <v>230.0</v>
      </c>
      <c r="J28" s="4">
        <v>234.0</v>
      </c>
      <c r="K28" s="1"/>
      <c r="L28" s="1" t="s">
        <v>26</v>
      </c>
      <c r="M28" s="4">
        <v>0.74</v>
      </c>
      <c r="N28" s="4">
        <v>0.596</v>
      </c>
      <c r="O28" s="4">
        <v>0.323</v>
      </c>
      <c r="P28" s="4">
        <v>0.641</v>
      </c>
      <c r="Q28" s="4">
        <v>0.625</v>
      </c>
      <c r="R28" s="4">
        <v>0.445</v>
      </c>
      <c r="S28" s="4">
        <v>0.671</v>
      </c>
      <c r="T28" s="4">
        <v>0.668</v>
      </c>
      <c r="U28" s="4">
        <v>0.329</v>
      </c>
    </row>
    <row r="29">
      <c r="A29" s="1" t="s">
        <v>27</v>
      </c>
      <c r="B29" s="4">
        <v>246.0</v>
      </c>
      <c r="C29" s="4">
        <v>1500.0</v>
      </c>
      <c r="D29" s="4">
        <v>883.0</v>
      </c>
      <c r="E29" s="4">
        <v>2081.0</v>
      </c>
      <c r="F29" s="4">
        <v>260.0</v>
      </c>
      <c r="G29" s="4">
        <v>1643.0</v>
      </c>
      <c r="H29" s="4">
        <v>533.0</v>
      </c>
      <c r="I29" s="4">
        <v>233.0</v>
      </c>
      <c r="J29" s="4">
        <v>235.0</v>
      </c>
      <c r="K29" s="1"/>
      <c r="L29" s="1" t="s">
        <v>27</v>
      </c>
      <c r="M29" s="4">
        <v>0.706</v>
      </c>
      <c r="N29" s="4">
        <v>0.603</v>
      </c>
      <c r="O29" s="4">
        <v>0.328</v>
      </c>
      <c r="P29" s="4">
        <v>0.615</v>
      </c>
      <c r="Q29" s="4">
        <v>0.641</v>
      </c>
      <c r="R29" s="4">
        <v>0.469</v>
      </c>
      <c r="S29" s="4">
        <v>0.637</v>
      </c>
      <c r="T29" s="4">
        <v>0.637</v>
      </c>
      <c r="U29" s="4">
        <v>0.279</v>
      </c>
    </row>
    <row r="30">
      <c r="A30" s="1" t="s">
        <v>28</v>
      </c>
      <c r="B30" s="4">
        <v>240.0</v>
      </c>
      <c r="C30" s="4">
        <v>1474.0</v>
      </c>
      <c r="D30" s="4">
        <v>884.0</v>
      </c>
      <c r="E30" s="4">
        <v>1999.0</v>
      </c>
      <c r="F30" s="4">
        <v>253.0</v>
      </c>
      <c r="G30" s="4">
        <v>1650.0</v>
      </c>
      <c r="H30" s="4">
        <v>529.0</v>
      </c>
      <c r="I30" s="4">
        <v>242.0</v>
      </c>
      <c r="J30" s="4">
        <v>249.0</v>
      </c>
      <c r="K30" s="1"/>
      <c r="L30" s="1" t="s">
        <v>28</v>
      </c>
      <c r="M30" s="4">
        <v>0.68</v>
      </c>
      <c r="N30" s="4">
        <v>0.598</v>
      </c>
      <c r="O30" s="4">
        <v>0.336</v>
      </c>
      <c r="P30" s="4">
        <v>0.605</v>
      </c>
      <c r="Q30" s="4">
        <v>0.606</v>
      </c>
      <c r="R30" s="4">
        <v>0.499</v>
      </c>
      <c r="S30" s="4">
        <v>0.604</v>
      </c>
      <c r="T30" s="4">
        <v>0.623</v>
      </c>
      <c r="U30" s="4">
        <v>0.3</v>
      </c>
    </row>
    <row r="31">
      <c r="A31" s="1" t="s">
        <v>29</v>
      </c>
      <c r="B31" s="4">
        <v>1845.0</v>
      </c>
      <c r="C31" s="4">
        <v>1701.0</v>
      </c>
      <c r="D31" s="4">
        <v>1294.0</v>
      </c>
      <c r="E31" s="4">
        <v>2019.0</v>
      </c>
      <c r="F31" s="4">
        <v>251.0</v>
      </c>
      <c r="G31" s="4">
        <v>1756.0</v>
      </c>
      <c r="H31" s="4">
        <v>611.0</v>
      </c>
      <c r="I31" s="4">
        <v>243.0</v>
      </c>
      <c r="J31" s="4">
        <v>241.0</v>
      </c>
      <c r="K31" s="1"/>
      <c r="L31" s="1" t="s">
        <v>29</v>
      </c>
      <c r="M31" s="4">
        <v>0.615</v>
      </c>
      <c r="N31" s="4">
        <v>0.612</v>
      </c>
      <c r="O31" s="4">
        <v>0.353</v>
      </c>
      <c r="P31" s="4">
        <v>0.617</v>
      </c>
      <c r="Q31" s="4">
        <v>0.623</v>
      </c>
      <c r="R31" s="4">
        <v>0.509</v>
      </c>
      <c r="S31" s="4">
        <v>0.612</v>
      </c>
      <c r="T31" s="4">
        <v>0.623</v>
      </c>
      <c r="U31" s="4">
        <v>0.279</v>
      </c>
    </row>
    <row r="32">
      <c r="A32" s="1" t="s">
        <v>30</v>
      </c>
      <c r="B32" s="4">
        <v>1821.0</v>
      </c>
      <c r="C32" s="4">
        <v>1680.0</v>
      </c>
      <c r="D32" s="4">
        <v>1316.0</v>
      </c>
      <c r="E32" s="4">
        <v>2015.0</v>
      </c>
      <c r="F32" s="4">
        <v>254.0</v>
      </c>
      <c r="G32" s="4">
        <v>1548.0</v>
      </c>
      <c r="H32" s="4">
        <v>626.0</v>
      </c>
      <c r="I32" s="4">
        <v>236.0</v>
      </c>
      <c r="J32" s="4">
        <v>253.0</v>
      </c>
      <c r="K32" s="1"/>
      <c r="L32" s="1" t="s">
        <v>30</v>
      </c>
      <c r="M32" s="4">
        <v>0.657</v>
      </c>
      <c r="N32" s="4">
        <v>0.596</v>
      </c>
      <c r="O32" s="4">
        <v>0.385</v>
      </c>
      <c r="P32" s="4">
        <v>0.6</v>
      </c>
      <c r="Q32" s="4">
        <v>0.611</v>
      </c>
      <c r="R32" s="4">
        <v>0.716</v>
      </c>
      <c r="S32" s="4">
        <v>0.622</v>
      </c>
      <c r="T32" s="4">
        <v>0.632</v>
      </c>
      <c r="U32" s="4">
        <v>0.29</v>
      </c>
    </row>
    <row r="33">
      <c r="A33" s="1" t="s">
        <v>31</v>
      </c>
      <c r="B33" s="4">
        <v>1797.0</v>
      </c>
      <c r="C33" s="4">
        <v>1747.0</v>
      </c>
      <c r="D33" s="4">
        <v>1223.0</v>
      </c>
      <c r="E33" s="4">
        <v>1914.0</v>
      </c>
      <c r="F33" s="4">
        <v>252.0</v>
      </c>
      <c r="G33" s="4">
        <v>1724.0</v>
      </c>
      <c r="H33" s="4">
        <v>604.0</v>
      </c>
      <c r="I33" s="4">
        <v>232.0</v>
      </c>
      <c r="J33" s="4">
        <v>242.0</v>
      </c>
      <c r="K33" s="1"/>
      <c r="L33" s="1" t="s">
        <v>31</v>
      </c>
      <c r="M33" s="4">
        <v>0.596</v>
      </c>
      <c r="N33" s="4">
        <v>0.638</v>
      </c>
      <c r="O33" s="4">
        <v>0.332</v>
      </c>
      <c r="P33" s="4">
        <v>0.583</v>
      </c>
      <c r="Q33" s="4">
        <v>0.672</v>
      </c>
      <c r="R33" s="4">
        <v>0.536</v>
      </c>
      <c r="S33" s="4">
        <v>0.616</v>
      </c>
      <c r="T33" s="4">
        <v>0.753</v>
      </c>
      <c r="U33" s="4">
        <v>0.483</v>
      </c>
    </row>
    <row r="34">
      <c r="A34" s="1" t="s">
        <v>32</v>
      </c>
      <c r="B34" s="4">
        <v>1759.0</v>
      </c>
      <c r="C34" s="4">
        <v>1667.0</v>
      </c>
      <c r="D34" s="4">
        <v>1223.0</v>
      </c>
      <c r="E34" s="4">
        <v>1968.0</v>
      </c>
      <c r="F34" s="4">
        <v>249.0</v>
      </c>
      <c r="G34" s="4">
        <v>1662.0</v>
      </c>
      <c r="H34" s="4">
        <v>610.0</v>
      </c>
      <c r="I34" s="4">
        <v>227.0</v>
      </c>
      <c r="J34" s="4">
        <v>249.0</v>
      </c>
      <c r="K34" s="1"/>
      <c r="L34" s="1" t="s">
        <v>32</v>
      </c>
      <c r="M34" s="4">
        <v>0.629</v>
      </c>
      <c r="N34" s="4">
        <v>0.592</v>
      </c>
      <c r="O34" s="4">
        <v>0.555</v>
      </c>
      <c r="P34" s="4">
        <v>0.704</v>
      </c>
      <c r="Q34" s="4">
        <v>0.644</v>
      </c>
      <c r="R34" s="4">
        <v>0.466</v>
      </c>
      <c r="S34" s="4">
        <v>0.617</v>
      </c>
      <c r="T34" s="4">
        <v>0.767</v>
      </c>
      <c r="U34" s="4">
        <v>0.233</v>
      </c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>
      <c r="A36" s="6" t="s">
        <v>42</v>
      </c>
      <c r="B36" s="1" t="s">
        <v>16</v>
      </c>
      <c r="C36" s="1" t="s">
        <v>17</v>
      </c>
      <c r="D36" s="1" t="s">
        <v>18</v>
      </c>
      <c r="E36" s="1" t="s">
        <v>19</v>
      </c>
      <c r="F36" s="1" t="s">
        <v>20</v>
      </c>
      <c r="G36" s="1" t="s">
        <v>21</v>
      </c>
      <c r="H36" s="1" t="s">
        <v>22</v>
      </c>
      <c r="I36" s="1" t="s">
        <v>23</v>
      </c>
      <c r="J36" s="1" t="s">
        <v>24</v>
      </c>
      <c r="K36" s="1"/>
      <c r="L36" s="6" t="s">
        <v>42</v>
      </c>
      <c r="M36" s="1" t="s">
        <v>16</v>
      </c>
      <c r="N36" s="1" t="s">
        <v>17</v>
      </c>
      <c r="O36" s="1" t="s">
        <v>18</v>
      </c>
      <c r="P36" s="1" t="s">
        <v>19</v>
      </c>
      <c r="Q36" s="1" t="s">
        <v>20</v>
      </c>
      <c r="R36" s="1" t="s">
        <v>21</v>
      </c>
      <c r="S36" s="1" t="s">
        <v>22</v>
      </c>
      <c r="T36" s="1" t="s">
        <v>23</v>
      </c>
      <c r="U36" s="1" t="s">
        <v>24</v>
      </c>
    </row>
    <row r="37">
      <c r="A37" s="1" t="s">
        <v>25</v>
      </c>
      <c r="B37" s="4">
        <v>238.0</v>
      </c>
      <c r="C37" s="4">
        <v>1940.0</v>
      </c>
      <c r="D37" s="4">
        <v>1101.0</v>
      </c>
      <c r="E37" s="4">
        <v>3279.0</v>
      </c>
      <c r="F37" s="4">
        <v>259.0</v>
      </c>
      <c r="G37" s="4">
        <v>2687.0</v>
      </c>
      <c r="H37" s="4">
        <v>557.0</v>
      </c>
      <c r="I37" s="4">
        <v>249.0</v>
      </c>
      <c r="J37" s="4">
        <v>232.0</v>
      </c>
      <c r="K37" s="1"/>
      <c r="L37" s="1" t="s">
        <v>25</v>
      </c>
      <c r="M37" s="4">
        <v>0.827</v>
      </c>
      <c r="N37" s="4">
        <v>0.815</v>
      </c>
      <c r="O37" s="4">
        <v>0.487</v>
      </c>
      <c r="P37" s="4">
        <v>0.816</v>
      </c>
      <c r="Q37" s="4">
        <v>0.821</v>
      </c>
      <c r="R37" s="4">
        <v>0.72</v>
      </c>
      <c r="S37" s="4">
        <v>0.852</v>
      </c>
      <c r="T37" s="4">
        <v>0.89</v>
      </c>
      <c r="U37" s="4">
        <v>0.461</v>
      </c>
    </row>
    <row r="38">
      <c r="A38" s="1" t="s">
        <v>26</v>
      </c>
      <c r="B38" s="4">
        <v>237.0</v>
      </c>
      <c r="C38" s="4">
        <v>1933.0</v>
      </c>
      <c r="D38" s="4">
        <v>1098.0</v>
      </c>
      <c r="E38" s="4">
        <v>3258.0</v>
      </c>
      <c r="F38" s="4">
        <v>252.0</v>
      </c>
      <c r="G38" s="4">
        <v>2715.0</v>
      </c>
      <c r="H38" s="4">
        <v>561.0</v>
      </c>
      <c r="I38" s="4">
        <v>235.0</v>
      </c>
      <c r="J38" s="4">
        <v>236.0</v>
      </c>
      <c r="K38" s="1"/>
      <c r="L38" s="1" t="s">
        <v>26</v>
      </c>
      <c r="M38" s="4">
        <v>0.84</v>
      </c>
      <c r="N38" s="4">
        <v>0.81</v>
      </c>
      <c r="O38" s="4">
        <v>0.486</v>
      </c>
      <c r="P38" s="4">
        <v>0.857</v>
      </c>
      <c r="Q38" s="4">
        <v>0.836</v>
      </c>
      <c r="R38" s="4">
        <v>0.744</v>
      </c>
      <c r="S38" s="4">
        <v>0.858</v>
      </c>
      <c r="T38" s="4">
        <v>0.87</v>
      </c>
      <c r="U38" s="4">
        <v>0.394</v>
      </c>
    </row>
    <row r="39">
      <c r="A39" s="1" t="s">
        <v>27</v>
      </c>
      <c r="B39" s="4">
        <v>228.0</v>
      </c>
      <c r="C39" s="4">
        <v>1955.0</v>
      </c>
      <c r="D39" s="4">
        <v>1102.0</v>
      </c>
      <c r="E39" s="4">
        <v>3375.0</v>
      </c>
      <c r="F39" s="4">
        <v>261.0</v>
      </c>
      <c r="G39" s="4">
        <v>2723.0</v>
      </c>
      <c r="H39" s="4">
        <v>563.0</v>
      </c>
      <c r="I39" s="4">
        <v>235.0</v>
      </c>
      <c r="J39" s="4">
        <v>235.0</v>
      </c>
      <c r="K39" s="1"/>
      <c r="L39" s="1" t="s">
        <v>27</v>
      </c>
      <c r="M39" s="4">
        <v>0.847</v>
      </c>
      <c r="N39" s="4">
        <v>0.816</v>
      </c>
      <c r="O39" s="4">
        <v>0.462</v>
      </c>
      <c r="P39" s="4">
        <v>0.841</v>
      </c>
      <c r="Q39" s="4">
        <v>0.841</v>
      </c>
      <c r="R39" s="4">
        <v>0.753</v>
      </c>
      <c r="S39" s="4">
        <v>0.823</v>
      </c>
      <c r="T39" s="4">
        <v>0.878</v>
      </c>
      <c r="U39" s="4">
        <v>0.357</v>
      </c>
    </row>
    <row r="40">
      <c r="A40" s="1" t="s">
        <v>28</v>
      </c>
      <c r="B40" s="4">
        <v>232.0</v>
      </c>
      <c r="C40" s="4">
        <v>1952.0</v>
      </c>
      <c r="D40" s="4">
        <v>1085.0</v>
      </c>
      <c r="E40" s="4">
        <v>3331.0</v>
      </c>
      <c r="F40" s="4">
        <v>252.0</v>
      </c>
      <c r="G40" s="4">
        <v>2720.0</v>
      </c>
      <c r="H40" s="4">
        <v>592.0</v>
      </c>
      <c r="I40" s="4">
        <v>240.0</v>
      </c>
      <c r="J40" s="4">
        <v>219.0</v>
      </c>
      <c r="K40" s="1"/>
      <c r="L40" s="1" t="s">
        <v>28</v>
      </c>
      <c r="M40" s="4">
        <v>0.864</v>
      </c>
      <c r="N40" s="4">
        <v>0.816</v>
      </c>
      <c r="O40" s="4">
        <v>0.467</v>
      </c>
      <c r="P40" s="4">
        <v>0.851</v>
      </c>
      <c r="Q40" s="4">
        <v>0.813</v>
      </c>
      <c r="R40" s="4">
        <v>0.708</v>
      </c>
      <c r="S40" s="4">
        <v>0.829</v>
      </c>
      <c r="T40" s="4">
        <v>0.852</v>
      </c>
      <c r="U40" s="4">
        <v>0.522</v>
      </c>
    </row>
    <row r="41">
      <c r="A41" s="1" t="s">
        <v>29</v>
      </c>
      <c r="B41" s="4">
        <v>2311.0</v>
      </c>
      <c r="C41" s="4">
        <v>2155.0</v>
      </c>
      <c r="D41" s="4">
        <v>1823.0</v>
      </c>
      <c r="E41" s="4">
        <v>3224.0</v>
      </c>
      <c r="F41" s="4">
        <v>254.0</v>
      </c>
      <c r="G41" s="4">
        <v>2490.0</v>
      </c>
      <c r="H41" s="4">
        <v>641.0</v>
      </c>
      <c r="I41" s="4">
        <v>229.0</v>
      </c>
      <c r="J41" s="4">
        <v>245.0</v>
      </c>
      <c r="K41" s="1"/>
      <c r="L41" s="1" t="s">
        <v>29</v>
      </c>
      <c r="M41" s="4">
        <v>0.794</v>
      </c>
      <c r="N41" s="4">
        <v>0.799</v>
      </c>
      <c r="O41" s="4">
        <v>0.522</v>
      </c>
      <c r="P41" s="4">
        <v>0.808</v>
      </c>
      <c r="Q41" s="4">
        <v>0.837</v>
      </c>
      <c r="R41" s="4">
        <v>0.713</v>
      </c>
      <c r="S41" s="4">
        <v>0.841</v>
      </c>
      <c r="T41" s="4">
        <v>0.853</v>
      </c>
      <c r="U41" s="4">
        <v>0.33</v>
      </c>
    </row>
    <row r="42">
      <c r="A42" s="1" t="s">
        <v>30</v>
      </c>
      <c r="B42" s="4">
        <v>2315.0</v>
      </c>
      <c r="C42" s="4">
        <v>2198.0</v>
      </c>
      <c r="D42" s="4">
        <v>1896.0</v>
      </c>
      <c r="E42" s="4">
        <v>3314.0</v>
      </c>
      <c r="F42" s="4">
        <v>258.0</v>
      </c>
      <c r="G42" s="4">
        <v>2549.0</v>
      </c>
      <c r="H42" s="4">
        <v>658.0</v>
      </c>
      <c r="I42" s="4">
        <v>237.0</v>
      </c>
      <c r="J42" s="4">
        <v>242.0</v>
      </c>
      <c r="K42" s="1"/>
      <c r="L42" s="1" t="s">
        <v>30</v>
      </c>
      <c r="M42" s="4">
        <v>0.772</v>
      </c>
      <c r="N42" s="4">
        <v>0.814</v>
      </c>
      <c r="O42" s="4">
        <v>0.528</v>
      </c>
      <c r="P42" s="4">
        <v>0.827</v>
      </c>
      <c r="Q42" s="4">
        <v>0.844</v>
      </c>
      <c r="R42" s="4">
        <v>0.688</v>
      </c>
      <c r="S42" s="4">
        <v>0.824</v>
      </c>
      <c r="T42" s="4">
        <v>0.813</v>
      </c>
      <c r="U42" s="4">
        <v>0.163</v>
      </c>
    </row>
    <row r="43">
      <c r="A43" s="1" t="s">
        <v>31</v>
      </c>
      <c r="B43" s="4">
        <v>2334.0</v>
      </c>
      <c r="C43" s="4">
        <v>2148.0</v>
      </c>
      <c r="D43" s="4">
        <v>1818.0</v>
      </c>
      <c r="E43" s="4">
        <v>3325.0</v>
      </c>
      <c r="F43" s="4">
        <v>257.0</v>
      </c>
      <c r="G43" s="4">
        <v>2533.0</v>
      </c>
      <c r="H43" s="4">
        <v>650.0</v>
      </c>
      <c r="I43" s="4">
        <v>239.0</v>
      </c>
      <c r="J43" s="4">
        <v>236.0</v>
      </c>
      <c r="K43" s="1"/>
      <c r="L43" s="1" t="s">
        <v>31</v>
      </c>
      <c r="M43" s="4">
        <v>0.789</v>
      </c>
      <c r="N43" s="4">
        <v>0.792</v>
      </c>
      <c r="O43" s="4">
        <v>0.619</v>
      </c>
      <c r="P43" s="4">
        <v>0.827</v>
      </c>
      <c r="Q43" s="4">
        <v>0.846</v>
      </c>
      <c r="R43" s="4">
        <v>0.734</v>
      </c>
      <c r="S43" s="4">
        <v>0.807</v>
      </c>
      <c r="T43" s="4">
        <v>0.876</v>
      </c>
      <c r="U43" s="4">
        <v>0.31</v>
      </c>
    </row>
    <row r="44">
      <c r="A44" s="1" t="s">
        <v>32</v>
      </c>
      <c r="B44" s="4">
        <v>2362.0</v>
      </c>
      <c r="C44" s="4">
        <v>2059.0</v>
      </c>
      <c r="D44" s="4">
        <v>1899.0</v>
      </c>
      <c r="E44" s="4">
        <v>3297.0</v>
      </c>
      <c r="F44" s="4">
        <v>258.0</v>
      </c>
      <c r="G44" s="4">
        <v>2524.0</v>
      </c>
      <c r="H44" s="4">
        <v>647.0</v>
      </c>
      <c r="I44" s="4">
        <v>234.0</v>
      </c>
      <c r="J44" s="4">
        <v>237.0</v>
      </c>
      <c r="K44" s="1"/>
      <c r="L44" s="1" t="s">
        <v>32</v>
      </c>
      <c r="M44" s="4">
        <v>0.793</v>
      </c>
      <c r="N44" s="4">
        <v>0.784</v>
      </c>
      <c r="O44" s="4">
        <v>0.56</v>
      </c>
      <c r="P44" s="4">
        <v>0.8</v>
      </c>
      <c r="Q44" s="4">
        <v>0.854</v>
      </c>
      <c r="R44" s="4">
        <v>0.749</v>
      </c>
      <c r="S44" s="4">
        <v>0.862</v>
      </c>
      <c r="T44" s="4">
        <v>0.843</v>
      </c>
      <c r="U44" s="4">
        <v>0.358</v>
      </c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>
      <c r="A49" s="1"/>
      <c r="B49" s="1" t="s">
        <v>45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>
      <c r="A50" s="1"/>
      <c r="B50" s="1" t="s">
        <v>46</v>
      </c>
      <c r="C50" s="1" t="s">
        <v>47</v>
      </c>
      <c r="D50" s="1" t="s">
        <v>48</v>
      </c>
      <c r="E50" s="1" t="s">
        <v>49</v>
      </c>
      <c r="F50" s="1" t="s">
        <v>50</v>
      </c>
      <c r="G50" s="1" t="s">
        <v>51</v>
      </c>
      <c r="H50" s="1" t="s">
        <v>52</v>
      </c>
      <c r="I50" s="1" t="s">
        <v>53</v>
      </c>
      <c r="J50" s="1" t="s">
        <v>54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>
      <c r="A51" s="1"/>
      <c r="B51" s="1" t="s">
        <v>55</v>
      </c>
      <c r="C51" s="1" t="s">
        <v>56</v>
      </c>
      <c r="D51" s="1" t="s">
        <v>57</v>
      </c>
      <c r="E51" s="1" t="s">
        <v>58</v>
      </c>
      <c r="F51" s="1" t="s">
        <v>59</v>
      </c>
      <c r="G51" s="1" t="s">
        <v>60</v>
      </c>
      <c r="H51" s="1" t="s">
        <v>61</v>
      </c>
      <c r="I51" s="1" t="s">
        <v>62</v>
      </c>
      <c r="J51" s="1" t="s">
        <v>63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>
      <c r="A52" s="1"/>
      <c r="B52" s="1" t="s">
        <v>64</v>
      </c>
      <c r="C52" s="1" t="s">
        <v>65</v>
      </c>
      <c r="D52" s="1" t="s">
        <v>66</v>
      </c>
      <c r="E52" s="1" t="s">
        <v>67</v>
      </c>
      <c r="F52" s="1" t="s">
        <v>68</v>
      </c>
      <c r="G52" s="1" t="s">
        <v>69</v>
      </c>
      <c r="H52" s="1" t="s">
        <v>70</v>
      </c>
      <c r="I52" s="1" t="s">
        <v>71</v>
      </c>
      <c r="J52" s="1" t="s">
        <v>72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>
      <c r="A53" s="1"/>
      <c r="B53" s="1" t="s">
        <v>73</v>
      </c>
      <c r="C53" s="1" t="s">
        <v>74</v>
      </c>
      <c r="D53" s="1" t="s">
        <v>75</v>
      </c>
      <c r="E53" s="1" t="s">
        <v>76</v>
      </c>
      <c r="F53" s="1" t="s">
        <v>77</v>
      </c>
      <c r="G53" s="1" t="s">
        <v>78</v>
      </c>
      <c r="H53" s="1" t="s">
        <v>79</v>
      </c>
      <c r="I53" s="1" t="s">
        <v>80</v>
      </c>
      <c r="J53" s="1" t="s">
        <v>81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>
      <c r="A54" s="1"/>
      <c r="B54" s="1" t="s">
        <v>82</v>
      </c>
      <c r="C54" s="1" t="s">
        <v>83</v>
      </c>
      <c r="D54" s="1" t="s">
        <v>84</v>
      </c>
      <c r="E54" s="1" t="s">
        <v>85</v>
      </c>
      <c r="F54" s="1" t="s">
        <v>86</v>
      </c>
      <c r="G54" s="1" t="s">
        <v>87</v>
      </c>
      <c r="H54" s="1" t="s">
        <v>88</v>
      </c>
      <c r="I54" s="1" t="s">
        <v>89</v>
      </c>
      <c r="J54" s="1" t="s">
        <v>90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>
      <c r="A55" s="1"/>
      <c r="B55" s="1" t="s">
        <v>92</v>
      </c>
      <c r="C55" s="1" t="s">
        <v>93</v>
      </c>
      <c r="D55" s="1" t="s">
        <v>94</v>
      </c>
      <c r="E55" s="1" t="s">
        <v>96</v>
      </c>
      <c r="F55" s="1" t="s">
        <v>97</v>
      </c>
      <c r="G55" s="1" t="s">
        <v>98</v>
      </c>
      <c r="H55" s="1" t="s">
        <v>99</v>
      </c>
      <c r="I55" s="1" t="s">
        <v>100</v>
      </c>
      <c r="J55" s="1" t="s">
        <v>101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>
      <c r="A56" s="1"/>
      <c r="B56" s="1" t="s">
        <v>102</v>
      </c>
      <c r="C56" s="1" t="s">
        <v>103</v>
      </c>
      <c r="D56" s="1" t="s">
        <v>104</v>
      </c>
      <c r="E56" s="1" t="s">
        <v>105</v>
      </c>
      <c r="F56" s="1" t="s">
        <v>106</v>
      </c>
      <c r="G56" s="1" t="s">
        <v>107</v>
      </c>
      <c r="H56" s="1" t="s">
        <v>108</v>
      </c>
      <c r="I56" s="1" t="s">
        <v>109</v>
      </c>
      <c r="J56" s="1" t="s">
        <v>110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>
      <c r="A57" s="1"/>
      <c r="B57" s="1" t="s">
        <v>111</v>
      </c>
      <c r="C57" s="1" t="s">
        <v>112</v>
      </c>
      <c r="D57" s="1" t="s">
        <v>113</v>
      </c>
      <c r="E57" s="1" t="s">
        <v>114</v>
      </c>
      <c r="F57" s="1" t="s">
        <v>115</v>
      </c>
      <c r="G57" s="1" t="s">
        <v>116</v>
      </c>
      <c r="H57" s="1" t="s">
        <v>117</v>
      </c>
      <c r="I57" s="1" t="s">
        <v>118</v>
      </c>
      <c r="J57" s="1" t="s">
        <v>119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5.38"/>
    <col customWidth="1" min="2" max="2" width="8.5"/>
    <col customWidth="1" min="3" max="3" width="8.0"/>
    <col customWidth="1" min="4" max="4" width="8.13"/>
    <col customWidth="1" min="5" max="5" width="8.25"/>
    <col customWidth="1" hidden="1" min="6" max="7" width="9.5"/>
    <col customWidth="1" min="8" max="8" width="3.0"/>
    <col customWidth="1" min="9" max="9" width="8.25"/>
    <col customWidth="1" min="10" max="10" width="7.88"/>
    <col customWidth="1" min="11" max="12" width="8.13"/>
    <col customWidth="1" hidden="1" min="13" max="14" width="9.5"/>
    <col customWidth="1" min="15" max="15" width="2.88"/>
    <col customWidth="1" min="16" max="16" width="8.13"/>
    <col customWidth="1" min="17" max="18" width="8.25"/>
    <col customWidth="1" min="19" max="19" width="7.88"/>
    <col customWidth="1" hidden="1" min="20" max="21" width="9.5"/>
    <col customWidth="1" min="22" max="22" width="2.75"/>
    <col customWidth="1" min="23" max="23" width="8.0"/>
    <col customWidth="1" min="24" max="24" width="8.5"/>
    <col customWidth="1" min="25" max="25" width="8.25"/>
    <col customWidth="1" min="26" max="26" width="8.0"/>
    <col customWidth="1" hidden="1" min="27" max="28" width="9.5"/>
    <col customWidth="1" min="29" max="29" width="2.75"/>
    <col customWidth="1" min="30" max="30" width="8.0"/>
    <col customWidth="1" min="31" max="32" width="8.25"/>
    <col customWidth="1" min="33" max="33" width="8.5"/>
    <col customWidth="1" min="34" max="34" width="5.25"/>
    <col customWidth="1" min="35" max="35" width="5.13"/>
    <col customWidth="1" min="36" max="36" width="2.88"/>
    <col customWidth="1" min="37" max="41" width="10.0"/>
    <col customWidth="1" hidden="1" min="42" max="47"/>
  </cols>
  <sheetData>
    <row r="1">
      <c r="A1" s="16" t="s">
        <v>130</v>
      </c>
      <c r="B1" s="9" t="s">
        <v>131</v>
      </c>
      <c r="C1" s="1"/>
      <c r="D1" s="1"/>
      <c r="E1" s="1"/>
      <c r="F1" s="1"/>
      <c r="G1" s="1"/>
      <c r="H1" s="1"/>
      <c r="I1" s="3" t="s">
        <v>132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P1" s="1"/>
      <c r="AQ1" s="1"/>
      <c r="AR1" s="1"/>
      <c r="AS1" s="1"/>
      <c r="AT1" s="1"/>
      <c r="AU1" s="1"/>
    </row>
    <row r="2">
      <c r="A2" s="1" t="s">
        <v>38</v>
      </c>
      <c r="B2" s="17">
        <f>'OD600 reference point'!B9</f>
        <v>3.269230769</v>
      </c>
      <c r="C2" s="1"/>
      <c r="D2" s="1"/>
      <c r="E2" s="1"/>
      <c r="F2" s="1"/>
      <c r="G2" s="1"/>
      <c r="H2" s="1"/>
      <c r="I2" s="3" t="s">
        <v>133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P2" s="1"/>
      <c r="AQ2" s="1"/>
      <c r="AR2" s="1"/>
      <c r="AS2" s="1"/>
      <c r="AT2" s="1"/>
      <c r="AU2" s="1"/>
    </row>
    <row r="3">
      <c r="A3" s="10" t="s">
        <v>125</v>
      </c>
      <c r="B3" s="18">
        <f>'Fluorescein standard curve'!C28</f>
        <v>0.0002331490011</v>
      </c>
      <c r="C3" s="1"/>
      <c r="D3" s="1"/>
      <c r="E3" s="1"/>
      <c r="F3" s="1"/>
      <c r="G3" s="1"/>
      <c r="H3" s="1"/>
      <c r="I3" s="3" t="s">
        <v>10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P3" s="1"/>
      <c r="AQ3" s="1"/>
      <c r="AR3" s="1"/>
      <c r="AS3" s="1"/>
      <c r="AT3" s="1"/>
      <c r="AU3" s="1"/>
    </row>
    <row r="4">
      <c r="A4" s="1"/>
      <c r="B4" s="1"/>
      <c r="C4" s="1"/>
      <c r="D4" s="1"/>
      <c r="E4" s="1"/>
      <c r="F4" s="1"/>
      <c r="G4" s="1"/>
      <c r="H4" s="1"/>
      <c r="I4" s="3" t="s">
        <v>134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P4" s="1"/>
      <c r="AQ4" s="1"/>
      <c r="AR4" s="1"/>
      <c r="AS4" s="1"/>
      <c r="AT4" s="1"/>
      <c r="AU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P5" s="1"/>
      <c r="AQ5" s="1"/>
      <c r="AR5" s="1"/>
      <c r="AS5" s="1"/>
      <c r="AT5" s="1"/>
      <c r="AU5" s="1"/>
    </row>
    <row r="6">
      <c r="A6" s="2" t="s">
        <v>135</v>
      </c>
      <c r="B6" s="1" t="s">
        <v>136</v>
      </c>
      <c r="C6" s="1"/>
      <c r="D6" s="1"/>
      <c r="E6" s="1"/>
      <c r="F6" s="1"/>
      <c r="G6" s="1"/>
      <c r="H6" s="1"/>
      <c r="I6" s="1" t="s">
        <v>137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P6" s="1"/>
      <c r="AQ6" s="1"/>
      <c r="AR6" s="1"/>
      <c r="AS6" s="1"/>
      <c r="AT6" s="1"/>
      <c r="AU6" s="1"/>
    </row>
    <row r="7">
      <c r="A7" s="10" t="s">
        <v>138</v>
      </c>
      <c r="B7" s="1" t="s">
        <v>4</v>
      </c>
      <c r="C7" s="1" t="s">
        <v>9</v>
      </c>
      <c r="D7" s="1" t="s">
        <v>11</v>
      </c>
      <c r="E7" s="1" t="s">
        <v>12</v>
      </c>
      <c r="F7" s="1" t="s">
        <v>139</v>
      </c>
      <c r="G7" s="1" t="s">
        <v>140</v>
      </c>
      <c r="H7" s="1"/>
      <c r="I7" s="1" t="s">
        <v>4</v>
      </c>
      <c r="J7" s="1" t="s">
        <v>9</v>
      </c>
      <c r="K7" s="1" t="s">
        <v>11</v>
      </c>
      <c r="L7" s="1" t="s">
        <v>12</v>
      </c>
      <c r="M7" s="1" t="s">
        <v>139</v>
      </c>
      <c r="N7" s="1" t="s">
        <v>140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P7" s="1"/>
      <c r="AQ7" s="1"/>
      <c r="AR7" s="1"/>
      <c r="AS7" s="1"/>
      <c r="AT7" s="1"/>
      <c r="AU7" s="1"/>
    </row>
    <row r="8">
      <c r="A8" s="1" t="s">
        <v>141</v>
      </c>
      <c r="B8" s="4">
        <v>0.287</v>
      </c>
      <c r="C8" s="4">
        <v>0.309</v>
      </c>
      <c r="D8" s="4">
        <v>0.314</v>
      </c>
      <c r="E8" s="4">
        <v>0.33</v>
      </c>
      <c r="F8" s="4"/>
      <c r="G8" s="4"/>
      <c r="H8" s="1"/>
      <c r="I8" s="19">
        <f>'Raw Plate Reader Measurements'!$J$7</f>
        <v>435</v>
      </c>
      <c r="J8" s="19">
        <f>'Raw Plate Reader Measurements'!$J$8</f>
        <v>306</v>
      </c>
      <c r="K8" s="19">
        <f>'Raw Plate Reader Measurements'!$J$9</f>
        <v>315</v>
      </c>
      <c r="L8" s="19">
        <f>'Raw Plate Reader Measurements'!$J$10</f>
        <v>299</v>
      </c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P8" s="1"/>
      <c r="AQ8" s="1"/>
      <c r="AR8" s="1"/>
      <c r="AS8" s="1"/>
      <c r="AT8" s="1"/>
      <c r="AU8" s="1"/>
    </row>
    <row r="9">
      <c r="A9" s="10" t="s">
        <v>142</v>
      </c>
      <c r="B9" s="10">
        <f>AVERAGE(B8:G8)</f>
        <v>0.31</v>
      </c>
      <c r="C9" s="10"/>
      <c r="D9" s="10"/>
      <c r="E9" s="10"/>
      <c r="F9" s="10"/>
      <c r="G9" s="10"/>
      <c r="H9" s="10"/>
      <c r="I9" s="10">
        <f>AVERAGE(I8:N8)</f>
        <v>338.75</v>
      </c>
      <c r="J9" s="10"/>
      <c r="K9" s="10"/>
      <c r="L9" s="10"/>
      <c r="M9" s="10"/>
      <c r="N9" s="10"/>
      <c r="O9" s="10"/>
      <c r="P9" s="1" t="s">
        <v>143</v>
      </c>
      <c r="Q9" s="1"/>
      <c r="R9" s="1"/>
      <c r="S9" s="1"/>
      <c r="T9" s="1"/>
      <c r="U9" s="1"/>
      <c r="V9" s="10"/>
      <c r="W9" s="1" t="s">
        <v>144</v>
      </c>
      <c r="X9" s="1"/>
      <c r="Y9" s="1"/>
      <c r="Z9" s="1"/>
      <c r="AA9" s="1"/>
      <c r="AB9" s="1"/>
      <c r="AC9" s="1"/>
      <c r="AD9" s="1" t="s">
        <v>145</v>
      </c>
      <c r="AE9" s="1"/>
      <c r="AF9" s="1"/>
      <c r="AG9" s="1"/>
      <c r="AH9" s="1"/>
      <c r="AI9" s="1"/>
      <c r="AJ9" s="1"/>
      <c r="AK9" s="1" t="s">
        <v>146</v>
      </c>
      <c r="AL9" s="1"/>
      <c r="AM9" s="1"/>
      <c r="AN9" s="1"/>
      <c r="AO9" s="10"/>
      <c r="AP9" s="10" t="s">
        <v>147</v>
      </c>
      <c r="AQ9" s="10"/>
      <c r="AR9" s="10"/>
      <c r="AS9" s="10"/>
      <c r="AT9" s="10"/>
      <c r="AU9" s="10"/>
    </row>
    <row r="10">
      <c r="A10" s="6" t="s">
        <v>15</v>
      </c>
      <c r="B10" s="1"/>
      <c r="C10" s="1"/>
      <c r="D10" s="1"/>
      <c r="E10" s="10"/>
      <c r="F10" s="10"/>
      <c r="G10" s="10"/>
      <c r="H10" s="10"/>
      <c r="I10" s="1"/>
      <c r="J10" s="1"/>
      <c r="K10" s="1"/>
      <c r="L10" s="10"/>
      <c r="M10" s="10"/>
      <c r="N10" s="10"/>
      <c r="O10" s="10"/>
      <c r="P10" s="1" t="s">
        <v>4</v>
      </c>
      <c r="Q10" s="1" t="s">
        <v>9</v>
      </c>
      <c r="R10" s="1" t="s">
        <v>11</v>
      </c>
      <c r="S10" s="1" t="s">
        <v>12</v>
      </c>
      <c r="T10" s="1" t="s">
        <v>139</v>
      </c>
      <c r="U10" s="1" t="s">
        <v>140</v>
      </c>
      <c r="V10" s="10"/>
      <c r="W10" s="1" t="s">
        <v>4</v>
      </c>
      <c r="X10" s="1" t="s">
        <v>9</v>
      </c>
      <c r="Y10" s="1" t="s">
        <v>11</v>
      </c>
      <c r="Z10" s="1" t="s">
        <v>12</v>
      </c>
      <c r="AA10" s="1" t="s">
        <v>139</v>
      </c>
      <c r="AB10" s="1" t="s">
        <v>140</v>
      </c>
      <c r="AC10" s="1"/>
      <c r="AD10" s="1" t="s">
        <v>4</v>
      </c>
      <c r="AE10" s="1" t="s">
        <v>9</v>
      </c>
      <c r="AF10" s="1" t="s">
        <v>11</v>
      </c>
      <c r="AG10" s="1" t="s">
        <v>12</v>
      </c>
      <c r="AH10" s="1" t="s">
        <v>139</v>
      </c>
      <c r="AI10" s="1" t="s">
        <v>140</v>
      </c>
      <c r="AJ10" s="1"/>
      <c r="AK10" s="1" t="s">
        <v>13</v>
      </c>
      <c r="AL10" s="1" t="s">
        <v>95</v>
      </c>
      <c r="AM10" s="1" t="s">
        <v>148</v>
      </c>
      <c r="AN10" s="1" t="s">
        <v>149</v>
      </c>
      <c r="AP10" s="1" t="s">
        <v>4</v>
      </c>
      <c r="AQ10" s="1" t="s">
        <v>9</v>
      </c>
      <c r="AR10" s="1" t="s">
        <v>11</v>
      </c>
      <c r="AS10" s="1" t="s">
        <v>12</v>
      </c>
      <c r="AT10" s="1" t="s">
        <v>139</v>
      </c>
      <c r="AU10" s="1" t="s">
        <v>140</v>
      </c>
    </row>
    <row r="11">
      <c r="A11" s="1" t="s">
        <v>150</v>
      </c>
      <c r="B11" s="19">
        <f>'Raw Plate Reader Measurements'!$M$7</f>
        <v>0.521</v>
      </c>
      <c r="C11" s="19">
        <f>'Raw Plate Reader Measurements'!$M$8</f>
        <v>0.552</v>
      </c>
      <c r="D11" s="19">
        <f>'Raw Plate Reader Measurements'!$M$9</f>
        <v>0.439</v>
      </c>
      <c r="E11" s="19">
        <f>'Raw Plate Reader Measurements'!$M$10</f>
        <v>0.458</v>
      </c>
      <c r="F11" s="4"/>
      <c r="G11" s="4"/>
      <c r="H11" s="1"/>
      <c r="I11" s="19">
        <f>'Raw Plate Reader Measurements'!$B$7</f>
        <v>533</v>
      </c>
      <c r="J11" s="19">
        <f>'Raw Plate Reader Measurements'!$B$8</f>
        <v>521</v>
      </c>
      <c r="K11" s="19">
        <f>'Raw Plate Reader Measurements'!$B$9</f>
        <v>510</v>
      </c>
      <c r="L11" s="19">
        <f>'Raw Plate Reader Measurements'!$B$10</f>
        <v>523</v>
      </c>
      <c r="M11" s="4"/>
      <c r="N11" s="4"/>
      <c r="O11" s="1"/>
      <c r="P11" s="8">
        <f t="shared" ref="P11:U11" si="1">IF(ISBLANK(B11),"---", B11-$B$9)</f>
        <v>0.211</v>
      </c>
      <c r="Q11" s="8">
        <f t="shared" si="1"/>
        <v>0.242</v>
      </c>
      <c r="R11" s="8">
        <f t="shared" si="1"/>
        <v>0.129</v>
      </c>
      <c r="S11" s="8">
        <f t="shared" si="1"/>
        <v>0.148</v>
      </c>
      <c r="T11" s="8" t="str">
        <f t="shared" si="1"/>
        <v>---</v>
      </c>
      <c r="U11" s="8" t="str">
        <f t="shared" si="1"/>
        <v>---</v>
      </c>
      <c r="V11" s="1"/>
      <c r="W11" s="8">
        <f t="shared" ref="W11:AB11" si="2">IF(ISBLANK(I11),"---",I11-$I$9)</f>
        <v>194.25</v>
      </c>
      <c r="X11" s="8">
        <f t="shared" si="2"/>
        <v>182.25</v>
      </c>
      <c r="Y11" s="8">
        <f t="shared" si="2"/>
        <v>171.25</v>
      </c>
      <c r="Z11" s="8">
        <f t="shared" si="2"/>
        <v>184.25</v>
      </c>
      <c r="AA11" s="8" t="str">
        <f t="shared" si="2"/>
        <v>---</v>
      </c>
      <c r="AB11" s="8" t="str">
        <f t="shared" si="2"/>
        <v>---</v>
      </c>
      <c r="AC11" s="1"/>
      <c r="AD11" s="20">
        <f t="shared" ref="AD11:AI11" si="3">IF(AND(ISNUMBER(W11),ISNUMBER(P11)),(W11*$B$3)/(P11*$B$2),"---")</f>
        <v>0.06565481072</v>
      </c>
      <c r="AE11" s="20">
        <f t="shared" si="3"/>
        <v>0.05370814496</v>
      </c>
      <c r="AF11" s="20">
        <f t="shared" si="3"/>
        <v>0.0946735912</v>
      </c>
      <c r="AG11" s="20">
        <f t="shared" si="3"/>
        <v>0.08878380683</v>
      </c>
      <c r="AH11" s="20" t="str">
        <f t="shared" si="3"/>
        <v>---</v>
      </c>
      <c r="AI11" s="20" t="str">
        <f t="shared" si="3"/>
        <v>---</v>
      </c>
      <c r="AJ11" s="1"/>
      <c r="AK11" s="20">
        <f t="shared" ref="AK11:AK26" si="8">AVERAGE(AD11:AI11)</f>
        <v>0.07570508843</v>
      </c>
      <c r="AL11" s="20">
        <f t="shared" ref="AL11:AL26" si="9">STDEV(AD11:AI11)</f>
        <v>0.01928497322</v>
      </c>
      <c r="AM11" s="20">
        <f>GEOMEAN(AD11:AG11)</f>
        <v>0.0737848723</v>
      </c>
      <c r="AN11" s="21">
        <f t="shared" ref="AN11:AN26" si="10">EXP(STDEV(AP11:AU11))</f>
        <v>1.303596221</v>
      </c>
      <c r="AP11" s="20">
        <f t="shared" ref="AP11:AU11" si="4">IF(ISNUMBER(AD11),LN(AD11),"---")</f>
        <v>-2.723344403</v>
      </c>
      <c r="AQ11" s="20">
        <f t="shared" si="4"/>
        <v>-2.924190614</v>
      </c>
      <c r="AR11" s="20">
        <f t="shared" si="4"/>
        <v>-2.357320186</v>
      </c>
      <c r="AS11" s="20">
        <f t="shared" si="4"/>
        <v>-2.421551001</v>
      </c>
      <c r="AT11" s="20" t="str">
        <f t="shared" si="4"/>
        <v>---</v>
      </c>
      <c r="AU11" s="20" t="str">
        <f t="shared" si="4"/>
        <v>---</v>
      </c>
    </row>
    <row r="12">
      <c r="A12" s="1" t="s">
        <v>151</v>
      </c>
      <c r="B12" s="19">
        <f>'Raw Plate Reader Measurements'!$M$11</f>
        <v>0.613</v>
      </c>
      <c r="C12" s="19">
        <f>'Raw Plate Reader Measurements'!$M$12</f>
        <v>0.716</v>
      </c>
      <c r="D12" s="19">
        <f>'Raw Plate Reader Measurements'!$M$13</f>
        <v>0.895</v>
      </c>
      <c r="E12" s="19">
        <f>'Raw Plate Reader Measurements'!$M$14</f>
        <v>1.149</v>
      </c>
      <c r="F12" s="4"/>
      <c r="G12" s="4"/>
      <c r="H12" s="1"/>
      <c r="I12" s="19">
        <f>'Raw Plate Reader Measurements'!$B$11</f>
        <v>769</v>
      </c>
      <c r="J12" s="19">
        <f>'Raw Plate Reader Measurements'!$B$12</f>
        <v>685</v>
      </c>
      <c r="K12" s="19">
        <f>'Raw Plate Reader Measurements'!$B$13</f>
        <v>528</v>
      </c>
      <c r="L12" s="19">
        <f>'Raw Plate Reader Measurements'!$B$14</f>
        <v>622</v>
      </c>
      <c r="M12" s="4"/>
      <c r="N12" s="4"/>
      <c r="O12" s="1"/>
      <c r="P12" s="8">
        <f t="shared" ref="P12:U12" si="5">IF(ISBLANK(B12),"---", B12-$B$9)</f>
        <v>0.303</v>
      </c>
      <c r="Q12" s="8">
        <f t="shared" si="5"/>
        <v>0.406</v>
      </c>
      <c r="R12" s="8">
        <f t="shared" si="5"/>
        <v>0.585</v>
      </c>
      <c r="S12" s="8">
        <f t="shared" si="5"/>
        <v>0.839</v>
      </c>
      <c r="T12" s="8" t="str">
        <f t="shared" si="5"/>
        <v>---</v>
      </c>
      <c r="U12" s="8" t="str">
        <f t="shared" si="5"/>
        <v>---</v>
      </c>
      <c r="V12" s="1"/>
      <c r="W12" s="8">
        <f t="shared" ref="W12:AB12" si="6">IF(ISBLANK(I12),"---",I12-$I$9)</f>
        <v>430.25</v>
      </c>
      <c r="X12" s="8">
        <f t="shared" si="6"/>
        <v>346.25</v>
      </c>
      <c r="Y12" s="8">
        <f t="shared" si="6"/>
        <v>189.25</v>
      </c>
      <c r="Z12" s="8">
        <f t="shared" si="6"/>
        <v>283.25</v>
      </c>
      <c r="AA12" s="8" t="str">
        <f t="shared" si="6"/>
        <v>---</v>
      </c>
      <c r="AB12" s="8" t="str">
        <f t="shared" si="6"/>
        <v>---</v>
      </c>
      <c r="AC12" s="1"/>
      <c r="AD12" s="20">
        <f t="shared" ref="AD12:AI12" si="7">IF(AND(ISNUMBER(W12),ISNUMBER(P12)),(W12*$B$3)/(P12*$B$2),"---")</f>
        <v>0.1012666007</v>
      </c>
      <c r="AE12" s="20">
        <f t="shared" si="7"/>
        <v>0.06082074421</v>
      </c>
      <c r="AF12" s="20">
        <f t="shared" si="7"/>
        <v>0.02307108416</v>
      </c>
      <c r="AG12" s="20">
        <f t="shared" si="7"/>
        <v>0.02407664333</v>
      </c>
      <c r="AH12" s="20" t="str">
        <f t="shared" si="7"/>
        <v>---</v>
      </c>
      <c r="AI12" s="20" t="str">
        <f t="shared" si="7"/>
        <v>---</v>
      </c>
      <c r="AJ12" s="1"/>
      <c r="AK12" s="20">
        <f t="shared" si="8"/>
        <v>0.0523087681</v>
      </c>
      <c r="AL12" s="20">
        <f t="shared" si="9"/>
        <v>0.03706399035</v>
      </c>
      <c r="AM12" s="20">
        <f t="shared" ref="AM12:AM26" si="15">GEOMEAN(AD12:AI12)</f>
        <v>0.04300762657</v>
      </c>
      <c r="AN12" s="21">
        <f t="shared" si="10"/>
        <v>2.065226193</v>
      </c>
      <c r="AP12" s="20">
        <f t="shared" ref="AP12:AU12" si="11">IF(ISNUMBER(AD12),LN(AD12),"---")</f>
        <v>-2.289998629</v>
      </c>
      <c r="AQ12" s="20">
        <f t="shared" si="11"/>
        <v>-2.799824361</v>
      </c>
      <c r="AR12" s="20">
        <f t="shared" si="11"/>
        <v>-3.769175213</v>
      </c>
      <c r="AS12" s="20">
        <f t="shared" si="11"/>
        <v>-3.726513065</v>
      </c>
      <c r="AT12" s="20" t="str">
        <f t="shared" si="11"/>
        <v>---</v>
      </c>
      <c r="AU12" s="20" t="str">
        <f t="shared" si="11"/>
        <v>---</v>
      </c>
    </row>
    <row r="13">
      <c r="A13" s="1" t="s">
        <v>152</v>
      </c>
      <c r="B13" s="19">
        <f>'Raw Plate Reader Measurements'!$N$7</f>
        <v>0.478</v>
      </c>
      <c r="C13" s="19">
        <f>'Raw Plate Reader Measurements'!$N$8</f>
        <v>0.579</v>
      </c>
      <c r="D13" s="19">
        <f>'Raw Plate Reader Measurements'!$N$9</f>
        <v>0.457</v>
      </c>
      <c r="E13" s="19">
        <f>'Raw Plate Reader Measurements'!$N$10</f>
        <v>0.514</v>
      </c>
      <c r="F13" s="4"/>
      <c r="G13" s="4"/>
      <c r="H13" s="1"/>
      <c r="I13" s="19">
        <f>'Raw Plate Reader Measurements'!$C$7</f>
        <v>695</v>
      </c>
      <c r="J13" s="19">
        <f>'Raw Plate Reader Measurements'!$C$8</f>
        <v>683</v>
      </c>
      <c r="K13" s="19">
        <f>'Raw Plate Reader Measurements'!$C$9</f>
        <v>746</v>
      </c>
      <c r="L13" s="19">
        <f>'Raw Plate Reader Measurements'!$C$10</f>
        <v>706</v>
      </c>
      <c r="M13" s="4"/>
      <c r="N13" s="4"/>
      <c r="O13" s="1"/>
      <c r="P13" s="8">
        <f t="shared" ref="P13:U13" si="12">IF(ISBLANK(B13),"---", B13-$B$9)</f>
        <v>0.168</v>
      </c>
      <c r="Q13" s="8">
        <f t="shared" si="12"/>
        <v>0.269</v>
      </c>
      <c r="R13" s="8">
        <f t="shared" si="12"/>
        <v>0.147</v>
      </c>
      <c r="S13" s="8">
        <f t="shared" si="12"/>
        <v>0.204</v>
      </c>
      <c r="T13" s="8" t="str">
        <f t="shared" si="12"/>
        <v>---</v>
      </c>
      <c r="U13" s="8" t="str">
        <f t="shared" si="12"/>
        <v>---</v>
      </c>
      <c r="V13" s="1"/>
      <c r="W13" s="8">
        <f t="shared" ref="W13:AB13" si="13">IF(ISBLANK(I13),"---",I13-$I$9)</f>
        <v>356.25</v>
      </c>
      <c r="X13" s="8">
        <f t="shared" si="13"/>
        <v>344.25</v>
      </c>
      <c r="Y13" s="8">
        <f t="shared" si="13"/>
        <v>407.25</v>
      </c>
      <c r="Z13" s="8">
        <f t="shared" si="13"/>
        <v>367.25</v>
      </c>
      <c r="AA13" s="8" t="str">
        <f t="shared" si="13"/>
        <v>---</v>
      </c>
      <c r="AB13" s="8" t="str">
        <f t="shared" si="13"/>
        <v>---</v>
      </c>
      <c r="AC13" s="10"/>
      <c r="AD13" s="20">
        <f t="shared" ref="AD13:AI13" si="14">IF(AND(ISNUMBER(W13),ISNUMBER(P13)),(W13*$B$3)/(P13*$B$2),"---")</f>
        <v>0.151228475</v>
      </c>
      <c r="AE13" s="20">
        <f t="shared" si="14"/>
        <v>0.09126613316</v>
      </c>
      <c r="AF13" s="20">
        <f t="shared" si="14"/>
        <v>0.1975748858</v>
      </c>
      <c r="AG13" s="20">
        <f t="shared" si="14"/>
        <v>0.1283865765</v>
      </c>
      <c r="AH13" s="20" t="str">
        <f t="shared" si="14"/>
        <v>---</v>
      </c>
      <c r="AI13" s="20" t="str">
        <f t="shared" si="14"/>
        <v>---</v>
      </c>
      <c r="AJ13" s="10"/>
      <c r="AK13" s="20">
        <f t="shared" si="8"/>
        <v>0.1421140176</v>
      </c>
      <c r="AL13" s="20">
        <f t="shared" si="9"/>
        <v>0.04447070657</v>
      </c>
      <c r="AM13" s="20">
        <f t="shared" si="15"/>
        <v>0.1367882033</v>
      </c>
      <c r="AN13" s="21">
        <f t="shared" si="10"/>
        <v>1.381293196</v>
      </c>
      <c r="AP13" s="20">
        <f t="shared" ref="AP13:AU13" si="16">IF(ISNUMBER(AD13),LN(AD13),"---")</f>
        <v>-1.888963506</v>
      </c>
      <c r="AQ13" s="20">
        <f t="shared" si="16"/>
        <v>-2.3939755</v>
      </c>
      <c r="AR13" s="20">
        <f t="shared" si="16"/>
        <v>-1.621637598</v>
      </c>
      <c r="AS13" s="20">
        <f t="shared" si="16"/>
        <v>-2.052709437</v>
      </c>
      <c r="AT13" s="20" t="str">
        <f t="shared" si="16"/>
        <v>---</v>
      </c>
      <c r="AU13" s="20" t="str">
        <f t="shared" si="16"/>
        <v>---</v>
      </c>
    </row>
    <row r="14">
      <c r="A14" s="1" t="s">
        <v>153</v>
      </c>
      <c r="B14" s="19">
        <f>'Raw Plate Reader Measurements'!$N$11</f>
        <v>0.854</v>
      </c>
      <c r="C14" s="19">
        <f>'Raw Plate Reader Measurements'!$N$12</f>
        <v>0.7</v>
      </c>
      <c r="D14" s="19">
        <f>'Raw Plate Reader Measurements'!$N$13</f>
        <v>0.727</v>
      </c>
      <c r="E14" s="19">
        <f>'Raw Plate Reader Measurements'!$N$14</f>
        <v>1.088</v>
      </c>
      <c r="F14" s="4"/>
      <c r="G14" s="4"/>
      <c r="H14" s="1"/>
      <c r="I14" s="19">
        <f>'Raw Plate Reader Measurements'!$C$11</f>
        <v>600</v>
      </c>
      <c r="J14" s="19">
        <f>'Raw Plate Reader Measurements'!$C$12</f>
        <v>705</v>
      </c>
      <c r="K14" s="19">
        <f>'Raw Plate Reader Measurements'!$C$13</f>
        <v>687</v>
      </c>
      <c r="L14" s="19">
        <f>'Raw Plate Reader Measurements'!$C$14</f>
        <v>902</v>
      </c>
      <c r="M14" s="4"/>
      <c r="N14" s="4"/>
      <c r="O14" s="1"/>
      <c r="P14" s="8">
        <f t="shared" ref="P14:U14" si="17">IF(ISBLANK(B14),"---", B14-$B$9)</f>
        <v>0.544</v>
      </c>
      <c r="Q14" s="8">
        <f t="shared" si="17"/>
        <v>0.39</v>
      </c>
      <c r="R14" s="8">
        <f t="shared" si="17"/>
        <v>0.417</v>
      </c>
      <c r="S14" s="8">
        <f t="shared" si="17"/>
        <v>0.778</v>
      </c>
      <c r="T14" s="8" t="str">
        <f t="shared" si="17"/>
        <v>---</v>
      </c>
      <c r="U14" s="8" t="str">
        <f t="shared" si="17"/>
        <v>---</v>
      </c>
      <c r="V14" s="1"/>
      <c r="W14" s="8">
        <f t="shared" ref="W14:AB14" si="18">IF(ISBLANK(I14),"---",I14-$I$9)</f>
        <v>261.25</v>
      </c>
      <c r="X14" s="8">
        <f t="shared" si="18"/>
        <v>366.25</v>
      </c>
      <c r="Y14" s="8">
        <f t="shared" si="18"/>
        <v>348.25</v>
      </c>
      <c r="Z14" s="8">
        <f t="shared" si="18"/>
        <v>563.25</v>
      </c>
      <c r="AA14" s="8" t="str">
        <f t="shared" si="18"/>
        <v>---</v>
      </c>
      <c r="AB14" s="8" t="str">
        <f t="shared" si="18"/>
        <v>---</v>
      </c>
      <c r="AC14" s="10"/>
      <c r="AD14" s="20">
        <f t="shared" ref="AD14:AI14" si="19">IF(AND(ISNUMBER(W14),ISNUMBER(P14)),(W14*$B$3)/(P14*$B$2),"---")</f>
        <v>0.03424880169</v>
      </c>
      <c r="AE14" s="20">
        <f t="shared" si="19"/>
        <v>0.06697319346</v>
      </c>
      <c r="AF14" s="20">
        <f t="shared" si="19"/>
        <v>0.05955840403</v>
      </c>
      <c r="AG14" s="20">
        <f t="shared" si="19"/>
        <v>0.05163088684</v>
      </c>
      <c r="AH14" s="20" t="str">
        <f t="shared" si="19"/>
        <v>---</v>
      </c>
      <c r="AI14" s="20" t="str">
        <f t="shared" si="19"/>
        <v>---</v>
      </c>
      <c r="AJ14" s="10"/>
      <c r="AK14" s="20">
        <f t="shared" si="8"/>
        <v>0.05310282151</v>
      </c>
      <c r="AL14" s="20">
        <f t="shared" si="9"/>
        <v>0.01404400725</v>
      </c>
      <c r="AM14" s="20">
        <f t="shared" si="15"/>
        <v>0.05153470048</v>
      </c>
      <c r="AN14" s="21">
        <f t="shared" si="10"/>
        <v>1.339691729</v>
      </c>
      <c r="AP14" s="20">
        <f t="shared" ref="AP14:AU14" si="20">IF(ISNUMBER(AD14),LN(AD14),"---")</f>
        <v>-3.374103702</v>
      </c>
      <c r="AQ14" s="20">
        <f t="shared" si="20"/>
        <v>-2.703462837</v>
      </c>
      <c r="AR14" s="20">
        <f t="shared" si="20"/>
        <v>-2.820797868</v>
      </c>
      <c r="AS14" s="20">
        <f t="shared" si="20"/>
        <v>-2.963635203</v>
      </c>
      <c r="AT14" s="20" t="str">
        <f t="shared" si="20"/>
        <v>---</v>
      </c>
      <c r="AU14" s="20" t="str">
        <f t="shared" si="20"/>
        <v>---</v>
      </c>
    </row>
    <row r="15">
      <c r="A15" s="1" t="s">
        <v>154</v>
      </c>
      <c r="B15" s="19">
        <f>'Raw Plate Reader Measurements'!$O$7</f>
        <v>0.486</v>
      </c>
      <c r="C15" s="19">
        <f>'Raw Plate Reader Measurements'!$O$8</f>
        <v>0.496</v>
      </c>
      <c r="D15" s="19">
        <f>'Raw Plate Reader Measurements'!$O$9</f>
        <v>0.528</v>
      </c>
      <c r="E15" s="19">
        <f>'Raw Plate Reader Measurements'!$O$10</f>
        <v>0.502</v>
      </c>
      <c r="F15" s="4"/>
      <c r="G15" s="4"/>
      <c r="H15" s="1"/>
      <c r="I15" s="19">
        <f>'Raw Plate Reader Measurements'!$D$7</f>
        <v>1726</v>
      </c>
      <c r="J15" s="19">
        <f>'Raw Plate Reader Measurements'!$D$8</f>
        <v>1681</v>
      </c>
      <c r="K15" s="19">
        <f>'Raw Plate Reader Measurements'!$D$9</f>
        <v>1674</v>
      </c>
      <c r="L15" s="19">
        <f>'Raw Plate Reader Measurements'!$D$10</f>
        <v>1650</v>
      </c>
      <c r="M15" s="4"/>
      <c r="N15" s="4"/>
      <c r="O15" s="1"/>
      <c r="P15" s="8">
        <f t="shared" ref="P15:U15" si="21">IF(ISBLANK(B15),"---", B15-$B$9)</f>
        <v>0.176</v>
      </c>
      <c r="Q15" s="8">
        <f t="shared" si="21"/>
        <v>0.186</v>
      </c>
      <c r="R15" s="8">
        <f t="shared" si="21"/>
        <v>0.218</v>
      </c>
      <c r="S15" s="8">
        <f t="shared" si="21"/>
        <v>0.192</v>
      </c>
      <c r="T15" s="8" t="str">
        <f t="shared" si="21"/>
        <v>---</v>
      </c>
      <c r="U15" s="8" t="str">
        <f t="shared" si="21"/>
        <v>---</v>
      </c>
      <c r="V15" s="1"/>
      <c r="W15" s="8">
        <f t="shared" ref="W15:AB15" si="22">IF(ISBLANK(I15),"---",I15-$I$9)</f>
        <v>1387.25</v>
      </c>
      <c r="X15" s="8">
        <f t="shared" si="22"/>
        <v>1342.25</v>
      </c>
      <c r="Y15" s="8">
        <f t="shared" si="22"/>
        <v>1335.25</v>
      </c>
      <c r="Z15" s="8">
        <f t="shared" si="22"/>
        <v>1311.25</v>
      </c>
      <c r="AA15" s="8" t="str">
        <f t="shared" si="22"/>
        <v>---</v>
      </c>
      <c r="AB15" s="8" t="str">
        <f t="shared" si="22"/>
        <v>---</v>
      </c>
      <c r="AC15" s="1"/>
      <c r="AD15" s="20">
        <f t="shared" ref="AD15:AI15" si="23">IF(AND(ISNUMBER(W15),ISNUMBER(P15)),(W15*$B$3)/(P15*$B$2),"---")</f>
        <v>0.5621213066</v>
      </c>
      <c r="AE15" s="20">
        <f t="shared" si="23"/>
        <v>0.5146458201</v>
      </c>
      <c r="AF15" s="20">
        <f t="shared" si="23"/>
        <v>0.4368115109</v>
      </c>
      <c r="AG15" s="20">
        <f t="shared" si="23"/>
        <v>0.4870485491</v>
      </c>
      <c r="AH15" s="20" t="str">
        <f t="shared" si="23"/>
        <v>---</v>
      </c>
      <c r="AI15" s="20" t="str">
        <f t="shared" si="23"/>
        <v>---</v>
      </c>
      <c r="AJ15" s="1"/>
      <c r="AK15" s="20">
        <f t="shared" si="8"/>
        <v>0.5001567967</v>
      </c>
      <c r="AL15" s="20">
        <f t="shared" si="9"/>
        <v>0.05238951445</v>
      </c>
      <c r="AM15" s="20">
        <f t="shared" si="15"/>
        <v>0.4980824119</v>
      </c>
      <c r="AN15" s="21">
        <f t="shared" si="10"/>
        <v>1.111337796</v>
      </c>
      <c r="AP15" s="20">
        <f t="shared" ref="AP15:AU15" si="24">IF(ISNUMBER(AD15),LN(AD15),"---")</f>
        <v>-0.5760376043</v>
      </c>
      <c r="AQ15" s="20">
        <f t="shared" si="24"/>
        <v>-0.6642763429</v>
      </c>
      <c r="AR15" s="20">
        <f t="shared" si="24"/>
        <v>-0.828253502</v>
      </c>
      <c r="AS15" s="20">
        <f t="shared" si="24"/>
        <v>-0.7193914708</v>
      </c>
      <c r="AT15" s="20" t="str">
        <f t="shared" si="24"/>
        <v>---</v>
      </c>
      <c r="AU15" s="20" t="str">
        <f t="shared" si="24"/>
        <v>---</v>
      </c>
    </row>
    <row r="16">
      <c r="A16" s="1" t="s">
        <v>155</v>
      </c>
      <c r="B16" s="19">
        <f>'Raw Plate Reader Measurements'!$O$11</f>
        <v>0.822</v>
      </c>
      <c r="C16" s="19">
        <f>'Raw Plate Reader Measurements'!$O$12</f>
        <v>0.754</v>
      </c>
      <c r="D16" s="19">
        <f>'Raw Plate Reader Measurements'!$O$13</f>
        <v>0.972</v>
      </c>
      <c r="E16" s="19">
        <f>'Raw Plate Reader Measurements'!$O$14</f>
        <v>0.77</v>
      </c>
      <c r="F16" s="4"/>
      <c r="G16" s="4"/>
      <c r="H16" s="1"/>
      <c r="I16" s="19">
        <f>'Raw Plate Reader Measurements'!$D$11</f>
        <v>1307</v>
      </c>
      <c r="J16" s="19">
        <f>'Raw Plate Reader Measurements'!$D$12</f>
        <v>1261</v>
      </c>
      <c r="K16" s="19">
        <f>'Raw Plate Reader Measurements'!$D$13</f>
        <v>462</v>
      </c>
      <c r="L16" s="19">
        <f>'Raw Plate Reader Measurements'!$D$14</f>
        <v>992</v>
      </c>
      <c r="M16" s="4"/>
      <c r="N16" s="4"/>
      <c r="O16" s="1"/>
      <c r="P16" s="8">
        <f t="shared" ref="P16:U16" si="25">IF(ISBLANK(B16),"---", B16-$B$9)</f>
        <v>0.512</v>
      </c>
      <c r="Q16" s="8">
        <f t="shared" si="25"/>
        <v>0.444</v>
      </c>
      <c r="R16" s="8">
        <f t="shared" si="25"/>
        <v>0.662</v>
      </c>
      <c r="S16" s="8">
        <f t="shared" si="25"/>
        <v>0.46</v>
      </c>
      <c r="T16" s="8" t="str">
        <f t="shared" si="25"/>
        <v>---</v>
      </c>
      <c r="U16" s="8" t="str">
        <f t="shared" si="25"/>
        <v>---</v>
      </c>
      <c r="V16" s="1"/>
      <c r="W16" s="8">
        <f t="shared" ref="W16:AB16" si="26">IF(ISBLANK(I16),"---",I16-$I$9)</f>
        <v>968.25</v>
      </c>
      <c r="X16" s="8">
        <f t="shared" si="26"/>
        <v>922.25</v>
      </c>
      <c r="Y16" s="8">
        <f t="shared" si="26"/>
        <v>123.25</v>
      </c>
      <c r="Z16" s="8">
        <f t="shared" si="26"/>
        <v>653.25</v>
      </c>
      <c r="AA16" s="8" t="str">
        <f t="shared" si="26"/>
        <v>---</v>
      </c>
      <c r="AB16" s="8" t="str">
        <f t="shared" si="26"/>
        <v>---</v>
      </c>
      <c r="AC16" s="1"/>
      <c r="AD16" s="20">
        <f t="shared" ref="AD16:AI16" si="27">IF(AND(ISNUMBER(W16),ISNUMBER(P16)),(W16*$B$3)/(P16*$B$2),"---")</f>
        <v>0.1348669469</v>
      </c>
      <c r="AE16" s="20">
        <f t="shared" si="27"/>
        <v>0.1481336334</v>
      </c>
      <c r="AF16" s="20">
        <f t="shared" si="27"/>
        <v>0.01327751864</v>
      </c>
      <c r="AG16" s="20">
        <f t="shared" si="27"/>
        <v>0.1012767061</v>
      </c>
      <c r="AH16" s="20" t="str">
        <f t="shared" si="27"/>
        <v>---</v>
      </c>
      <c r="AI16" s="20" t="str">
        <f t="shared" si="27"/>
        <v>---</v>
      </c>
      <c r="AJ16" s="1"/>
      <c r="AK16" s="20">
        <f t="shared" si="8"/>
        <v>0.09938870126</v>
      </c>
      <c r="AL16" s="20">
        <f t="shared" si="9"/>
        <v>0.06070001278</v>
      </c>
      <c r="AM16" s="20">
        <f t="shared" si="15"/>
        <v>0.07199401967</v>
      </c>
      <c r="AN16" s="21">
        <f t="shared" si="10"/>
        <v>3.122250792</v>
      </c>
      <c r="AP16" s="20">
        <f t="shared" ref="AP16:AU16" si="28">IF(ISNUMBER(AD16),LN(AD16),"---")</f>
        <v>-2.003466565</v>
      </c>
      <c r="AQ16" s="20">
        <f t="shared" si="28"/>
        <v>-1.909640484</v>
      </c>
      <c r="AR16" s="20">
        <f t="shared" si="28"/>
        <v>-4.321683001</v>
      </c>
      <c r="AS16" s="20">
        <f t="shared" si="28"/>
        <v>-2.289898844</v>
      </c>
      <c r="AT16" s="20" t="str">
        <f t="shared" si="28"/>
        <v>---</v>
      </c>
      <c r="AU16" s="20" t="str">
        <f t="shared" si="28"/>
        <v>---</v>
      </c>
    </row>
    <row r="17">
      <c r="A17" s="1" t="s">
        <v>156</v>
      </c>
      <c r="B17" s="19">
        <f>'Raw Plate Reader Measurements'!$P$7</f>
        <v>0.593</v>
      </c>
      <c r="C17" s="19">
        <f>'Raw Plate Reader Measurements'!$P$8</f>
        <v>0.588</v>
      </c>
      <c r="D17" s="19">
        <f>'Raw Plate Reader Measurements'!$P$9</f>
        <v>0.567</v>
      </c>
      <c r="E17" s="19">
        <f>'Raw Plate Reader Measurements'!$P$10</f>
        <v>0.561</v>
      </c>
      <c r="F17" s="4"/>
      <c r="G17" s="4"/>
      <c r="H17" s="1"/>
      <c r="I17" s="19">
        <f>'Raw Plate Reader Measurements'!$E$7</f>
        <v>988</v>
      </c>
      <c r="J17" s="19">
        <f>'Raw Plate Reader Measurements'!$E$8</f>
        <v>992</v>
      </c>
      <c r="K17" s="19">
        <f>'Raw Plate Reader Measurements'!$E$9</f>
        <v>1015</v>
      </c>
      <c r="L17" s="19">
        <f>'Raw Plate Reader Measurements'!$E$10</f>
        <v>976</v>
      </c>
      <c r="M17" s="4"/>
      <c r="N17" s="4"/>
      <c r="O17" s="1"/>
      <c r="P17" s="8">
        <f t="shared" ref="P17:U17" si="29">IF(ISBLANK(B17),"---", B17-$B$9)</f>
        <v>0.283</v>
      </c>
      <c r="Q17" s="8">
        <f t="shared" si="29"/>
        <v>0.278</v>
      </c>
      <c r="R17" s="8">
        <f t="shared" si="29"/>
        <v>0.257</v>
      </c>
      <c r="S17" s="8">
        <f t="shared" si="29"/>
        <v>0.251</v>
      </c>
      <c r="T17" s="8" t="str">
        <f t="shared" si="29"/>
        <v>---</v>
      </c>
      <c r="U17" s="8" t="str">
        <f t="shared" si="29"/>
        <v>---</v>
      </c>
      <c r="V17" s="1"/>
      <c r="W17" s="8">
        <f t="shared" ref="W17:AB17" si="30">IF(ISBLANK(I17),"---",I17-$I$9)</f>
        <v>649.25</v>
      </c>
      <c r="X17" s="8">
        <f t="shared" si="30"/>
        <v>653.25</v>
      </c>
      <c r="Y17" s="8">
        <f t="shared" si="30"/>
        <v>676.25</v>
      </c>
      <c r="Z17" s="8">
        <f t="shared" si="30"/>
        <v>637.25</v>
      </c>
      <c r="AA17" s="8" t="str">
        <f t="shared" si="30"/>
        <v>---</v>
      </c>
      <c r="AB17" s="8" t="str">
        <f t="shared" si="30"/>
        <v>---</v>
      </c>
      <c r="AC17" s="1"/>
      <c r="AD17" s="20">
        <f t="shared" ref="AD17:AI17" si="31">IF(AND(ISNUMBER(W17),ISNUMBER(P17)),(W17*$B$3)/(P17*$B$2),"---")</f>
        <v>0.1636113787</v>
      </c>
      <c r="AE17" s="20">
        <f t="shared" si="31"/>
        <v>0.1675801612</v>
      </c>
      <c r="AF17" s="20">
        <f t="shared" si="31"/>
        <v>0.1876558623</v>
      </c>
      <c r="AG17" s="20">
        <f t="shared" si="31"/>
        <v>0.1810606621</v>
      </c>
      <c r="AH17" s="20" t="str">
        <f t="shared" si="31"/>
        <v>---</v>
      </c>
      <c r="AI17" s="20" t="str">
        <f t="shared" si="31"/>
        <v>---</v>
      </c>
      <c r="AJ17" s="1"/>
      <c r="AK17" s="20">
        <f t="shared" si="8"/>
        <v>0.1749770161</v>
      </c>
      <c r="AL17" s="20">
        <f t="shared" si="9"/>
        <v>0.01127911146</v>
      </c>
      <c r="AM17" s="20">
        <f t="shared" si="15"/>
        <v>0.1747051016</v>
      </c>
      <c r="AN17" s="21">
        <f t="shared" si="10"/>
        <v>1.066480934</v>
      </c>
      <c r="AP17" s="20">
        <f t="shared" ref="AP17:AU17" si="32">IF(ISNUMBER(AD17),LN(AD17),"---")</f>
        <v>-1.810261306</v>
      </c>
      <c r="AQ17" s="20">
        <f t="shared" si="32"/>
        <v>-1.786293468</v>
      </c>
      <c r="AR17" s="20">
        <f t="shared" si="32"/>
        <v>-1.673145513</v>
      </c>
      <c r="AS17" s="20">
        <f t="shared" si="32"/>
        <v>-1.708923154</v>
      </c>
      <c r="AT17" s="20" t="str">
        <f t="shared" si="32"/>
        <v>---</v>
      </c>
      <c r="AU17" s="20" t="str">
        <f t="shared" si="32"/>
        <v>---</v>
      </c>
    </row>
    <row r="18">
      <c r="A18" s="1" t="s">
        <v>157</v>
      </c>
      <c r="B18" s="19">
        <f>'Raw Plate Reader Measurements'!$P$11</f>
        <v>0.589</v>
      </c>
      <c r="C18" s="19">
        <f>'Raw Plate Reader Measurements'!$P$12</f>
        <v>0.682</v>
      </c>
      <c r="D18" s="19">
        <f>'Raw Plate Reader Measurements'!$P$13</f>
        <v>0.947</v>
      </c>
      <c r="E18" s="19">
        <f>'Raw Plate Reader Measurements'!$P$14</f>
        <v>0.639</v>
      </c>
      <c r="F18" s="4"/>
      <c r="G18" s="4"/>
      <c r="H18" s="1"/>
      <c r="I18" s="19">
        <f>'Raw Plate Reader Measurements'!$E$11</f>
        <v>939</v>
      </c>
      <c r="J18" s="19">
        <f>'Raw Plate Reader Measurements'!$E$12</f>
        <v>815</v>
      </c>
      <c r="K18" s="19">
        <f>'Raw Plate Reader Measurements'!$E$13</f>
        <v>488</v>
      </c>
      <c r="L18" s="19">
        <f>'Raw Plate Reader Measurements'!$E$14</f>
        <v>368</v>
      </c>
      <c r="M18" s="4"/>
      <c r="N18" s="4"/>
      <c r="O18" s="1"/>
      <c r="P18" s="8">
        <f t="shared" ref="P18:U18" si="33">IF(ISBLANK(B18),"---", B18-$B$9)</f>
        <v>0.279</v>
      </c>
      <c r="Q18" s="8">
        <f t="shared" si="33"/>
        <v>0.372</v>
      </c>
      <c r="R18" s="8">
        <f t="shared" si="33"/>
        <v>0.637</v>
      </c>
      <c r="S18" s="8">
        <f t="shared" si="33"/>
        <v>0.329</v>
      </c>
      <c r="T18" s="8" t="str">
        <f t="shared" si="33"/>
        <v>---</v>
      </c>
      <c r="U18" s="8" t="str">
        <f t="shared" si="33"/>
        <v>---</v>
      </c>
      <c r="V18" s="1"/>
      <c r="W18" s="8">
        <f t="shared" ref="W18:AB18" si="34">IF(ISBLANK(I18),"---",I18-$I$9)</f>
        <v>600.25</v>
      </c>
      <c r="X18" s="8">
        <f t="shared" si="34"/>
        <v>476.25</v>
      </c>
      <c r="Y18" s="8">
        <f t="shared" si="34"/>
        <v>149.25</v>
      </c>
      <c r="Z18" s="8">
        <f t="shared" si="34"/>
        <v>29.25</v>
      </c>
      <c r="AA18" s="8" t="str">
        <f t="shared" si="34"/>
        <v>---</v>
      </c>
      <c r="AB18" s="8" t="str">
        <f t="shared" si="34"/>
        <v>---</v>
      </c>
      <c r="AC18" s="1"/>
      <c r="AD18" s="20">
        <f t="shared" ref="AD18:AI18" si="35">IF(AND(ISNUMBER(W18),ISNUMBER(P18)),(W18*$B$3)/(P18*$B$2),"---")</f>
        <v>0.1534320003</v>
      </c>
      <c r="AE18" s="20">
        <f t="shared" si="35"/>
        <v>0.09130194518</v>
      </c>
      <c r="AF18" s="20">
        <f t="shared" si="35"/>
        <v>0.01670947823</v>
      </c>
      <c r="AG18" s="20">
        <f t="shared" si="35"/>
        <v>0.006340418929</v>
      </c>
      <c r="AH18" s="20" t="str">
        <f t="shared" si="35"/>
        <v>---</v>
      </c>
      <c r="AI18" s="20" t="str">
        <f t="shared" si="35"/>
        <v>---</v>
      </c>
      <c r="AJ18" s="1"/>
      <c r="AK18" s="20">
        <f t="shared" si="8"/>
        <v>0.06694596065</v>
      </c>
      <c r="AL18" s="20">
        <f t="shared" si="9"/>
        <v>0.06896807204</v>
      </c>
      <c r="AM18" s="20">
        <f t="shared" si="15"/>
        <v>0.03490351819</v>
      </c>
      <c r="AN18" s="21">
        <f t="shared" si="10"/>
        <v>4.391779078</v>
      </c>
      <c r="AP18" s="20">
        <f t="shared" ref="AP18:AU18" si="36">IF(ISNUMBER(AD18),LN(AD18),"---")</f>
        <v>-1.874497805</v>
      </c>
      <c r="AQ18" s="20">
        <f t="shared" si="36"/>
        <v>-2.393583186</v>
      </c>
      <c r="AR18" s="20">
        <f t="shared" si="36"/>
        <v>-4.091779162</v>
      </c>
      <c r="AS18" s="20">
        <f t="shared" si="36"/>
        <v>-5.060810436</v>
      </c>
      <c r="AT18" s="20" t="str">
        <f t="shared" si="36"/>
        <v>---</v>
      </c>
      <c r="AU18" s="20" t="str">
        <f t="shared" si="36"/>
        <v>---</v>
      </c>
    </row>
    <row r="19">
      <c r="A19" s="1" t="s">
        <v>158</v>
      </c>
      <c r="B19" s="19">
        <f>'Raw Plate Reader Measurements'!$Q$7</f>
        <v>0.533</v>
      </c>
      <c r="C19" s="19">
        <f>'Raw Plate Reader Measurements'!$Q$8</f>
        <v>0.595</v>
      </c>
      <c r="D19" s="19">
        <f>'Raw Plate Reader Measurements'!$Q$9</f>
        <v>0.596</v>
      </c>
      <c r="E19" s="19">
        <f>'Raw Plate Reader Measurements'!$Q$10</f>
        <v>0.681</v>
      </c>
      <c r="F19" s="4"/>
      <c r="G19" s="4"/>
      <c r="H19" s="1"/>
      <c r="I19" s="19">
        <f>'Raw Plate Reader Measurements'!$F$7</f>
        <v>490</v>
      </c>
      <c r="J19" s="19">
        <f>'Raw Plate Reader Measurements'!$F$8</f>
        <v>485</v>
      </c>
      <c r="K19" s="19">
        <f>'Raw Plate Reader Measurements'!$F$9</f>
        <v>471</v>
      </c>
      <c r="L19" s="19">
        <f>'Raw Plate Reader Measurements'!$F$10</f>
        <v>437</v>
      </c>
      <c r="M19" s="4"/>
      <c r="N19" s="4"/>
      <c r="O19" s="1"/>
      <c r="P19" s="8">
        <f t="shared" ref="P19:U19" si="37">IF(ISBLANK(B19),"---", B19-$B$9)</f>
        <v>0.223</v>
      </c>
      <c r="Q19" s="8">
        <f t="shared" si="37"/>
        <v>0.285</v>
      </c>
      <c r="R19" s="8">
        <f t="shared" si="37"/>
        <v>0.286</v>
      </c>
      <c r="S19" s="8">
        <f t="shared" si="37"/>
        <v>0.371</v>
      </c>
      <c r="T19" s="8" t="str">
        <f t="shared" si="37"/>
        <v>---</v>
      </c>
      <c r="U19" s="8" t="str">
        <f t="shared" si="37"/>
        <v>---</v>
      </c>
      <c r="V19" s="1"/>
      <c r="W19" s="8">
        <f t="shared" ref="W19:AB19" si="38">IF(ISBLANK(I19),"---",I19-$I$9)</f>
        <v>151.25</v>
      </c>
      <c r="X19" s="8">
        <f t="shared" si="38"/>
        <v>146.25</v>
      </c>
      <c r="Y19" s="8">
        <f t="shared" si="38"/>
        <v>132.25</v>
      </c>
      <c r="Z19" s="8">
        <f t="shared" si="38"/>
        <v>98.25</v>
      </c>
      <c r="AA19" s="8" t="str">
        <f t="shared" si="38"/>
        <v>---</v>
      </c>
      <c r="AB19" s="8" t="str">
        <f t="shared" si="38"/>
        <v>---</v>
      </c>
      <c r="AC19" s="1"/>
      <c r="AD19" s="20">
        <f t="shared" ref="AD19:AI19" si="39">IF(AND(ISNUMBER(W19),ISNUMBER(P19)),(W19*$B$3)/(P19*$B$2),"---")</f>
        <v>0.0483702689</v>
      </c>
      <c r="AE19" s="20">
        <f t="shared" si="39"/>
        <v>0.03659645312</v>
      </c>
      <c r="AF19" s="20">
        <f t="shared" si="39"/>
        <v>0.03297749241</v>
      </c>
      <c r="AG19" s="20">
        <f t="shared" si="39"/>
        <v>0.01888628899</v>
      </c>
      <c r="AH19" s="20" t="str">
        <f t="shared" si="39"/>
        <v>---</v>
      </c>
      <c r="AI19" s="20" t="str">
        <f t="shared" si="39"/>
        <v>---</v>
      </c>
      <c r="AJ19" s="1"/>
      <c r="AK19" s="20">
        <f t="shared" si="8"/>
        <v>0.03420762585</v>
      </c>
      <c r="AL19" s="20">
        <f t="shared" si="9"/>
        <v>0.01214555536</v>
      </c>
      <c r="AM19" s="20">
        <f t="shared" si="15"/>
        <v>0.03240376243</v>
      </c>
      <c r="AN19" s="21">
        <f t="shared" si="10"/>
        <v>1.483728028</v>
      </c>
      <c r="AP19" s="20">
        <f t="shared" ref="AP19:AU19" si="40">IF(ISNUMBER(AD19),LN(AD19),"---")</f>
        <v>-3.028869933</v>
      </c>
      <c r="AQ19" s="20">
        <f t="shared" si="40"/>
        <v>-3.307803953</v>
      </c>
      <c r="AR19" s="20">
        <f t="shared" si="40"/>
        <v>-3.411929999</v>
      </c>
      <c r="AS19" s="20">
        <f t="shared" si="40"/>
        <v>-3.96931907</v>
      </c>
      <c r="AT19" s="20" t="str">
        <f t="shared" si="40"/>
        <v>---</v>
      </c>
      <c r="AU19" s="20" t="str">
        <f t="shared" si="40"/>
        <v>---</v>
      </c>
    </row>
    <row r="20">
      <c r="A20" s="1" t="s">
        <v>159</v>
      </c>
      <c r="B20" s="19">
        <f>'Raw Plate Reader Measurements'!$Q$11</f>
        <v>0.608</v>
      </c>
      <c r="C20" s="19">
        <f>'Raw Plate Reader Measurements'!$Q$12</f>
        <v>0.496</v>
      </c>
      <c r="D20" s="19">
        <f>'Raw Plate Reader Measurements'!$Q$13</f>
        <v>0.539</v>
      </c>
      <c r="E20" s="19">
        <f>'Raw Plate Reader Measurements'!$Q$14</f>
        <v>0.457</v>
      </c>
      <c r="F20" s="4"/>
      <c r="G20" s="4"/>
      <c r="H20" s="1"/>
      <c r="I20" s="19">
        <f>'Raw Plate Reader Measurements'!$F$11</f>
        <v>494</v>
      </c>
      <c r="J20" s="19">
        <f>'Raw Plate Reader Measurements'!$F$12</f>
        <v>518</v>
      </c>
      <c r="K20" s="19">
        <f>'Raw Plate Reader Measurements'!$F$13</f>
        <v>518</v>
      </c>
      <c r="L20" s="19">
        <f>'Raw Plate Reader Measurements'!$F$14</f>
        <v>537</v>
      </c>
      <c r="M20" s="4"/>
      <c r="N20" s="4"/>
      <c r="O20" s="1"/>
      <c r="P20" s="8">
        <f t="shared" ref="P20:U20" si="41">IF(ISBLANK(B20),"---", B20-$B$9)</f>
        <v>0.298</v>
      </c>
      <c r="Q20" s="8">
        <f t="shared" si="41"/>
        <v>0.186</v>
      </c>
      <c r="R20" s="8">
        <f t="shared" si="41"/>
        <v>0.229</v>
      </c>
      <c r="S20" s="8">
        <f t="shared" si="41"/>
        <v>0.147</v>
      </c>
      <c r="T20" s="8" t="str">
        <f t="shared" si="41"/>
        <v>---</v>
      </c>
      <c r="U20" s="8" t="str">
        <f t="shared" si="41"/>
        <v>---</v>
      </c>
      <c r="V20" s="1"/>
      <c r="W20" s="8">
        <f t="shared" ref="W20:AB20" si="42">IF(ISBLANK(I20),"---",I20-$I$9)</f>
        <v>155.25</v>
      </c>
      <c r="X20" s="8">
        <f t="shared" si="42"/>
        <v>179.25</v>
      </c>
      <c r="Y20" s="8">
        <f t="shared" si="42"/>
        <v>179.25</v>
      </c>
      <c r="Z20" s="8">
        <f t="shared" si="42"/>
        <v>198.25</v>
      </c>
      <c r="AA20" s="8" t="str">
        <f t="shared" si="42"/>
        <v>---</v>
      </c>
      <c r="AB20" s="8" t="str">
        <f t="shared" si="42"/>
        <v>---</v>
      </c>
      <c r="AC20" s="1"/>
      <c r="AD20" s="20">
        <f t="shared" ref="AD20:AI20" si="43">IF(AND(ISNUMBER(W20),ISNUMBER(P20)),(W20*$B$3)/(P20*$B$2),"---")</f>
        <v>0.03715380746</v>
      </c>
      <c r="AE20" s="20">
        <f t="shared" si="43"/>
        <v>0.06872807842</v>
      </c>
      <c r="AF20" s="20">
        <f t="shared" si="43"/>
        <v>0.05582280605</v>
      </c>
      <c r="AG20" s="20">
        <f t="shared" si="43"/>
        <v>0.09617979402</v>
      </c>
      <c r="AH20" s="20" t="str">
        <f t="shared" si="43"/>
        <v>---</v>
      </c>
      <c r="AI20" s="20" t="str">
        <f t="shared" si="43"/>
        <v>---</v>
      </c>
      <c r="AJ20" s="1"/>
      <c r="AK20" s="20">
        <f t="shared" si="8"/>
        <v>0.06447112149</v>
      </c>
      <c r="AL20" s="20">
        <f t="shared" si="9"/>
        <v>0.02479644196</v>
      </c>
      <c r="AM20" s="20">
        <f t="shared" si="15"/>
        <v>0.06084967436</v>
      </c>
      <c r="AN20" s="21">
        <f t="shared" si="10"/>
        <v>1.488858442</v>
      </c>
      <c r="AP20" s="20">
        <f t="shared" ref="AP20:AU20" si="44">IF(ISNUMBER(AD20),LN(AD20),"---")</f>
        <v>-3.292689024</v>
      </c>
      <c r="AQ20" s="20">
        <f t="shared" si="44"/>
        <v>-2.677597453</v>
      </c>
      <c r="AR20" s="20">
        <f t="shared" si="44"/>
        <v>-2.885572783</v>
      </c>
      <c r="AS20" s="20">
        <f t="shared" si="44"/>
        <v>-2.341535985</v>
      </c>
      <c r="AT20" s="20" t="str">
        <f t="shared" si="44"/>
        <v>---</v>
      </c>
      <c r="AU20" s="20" t="str">
        <f t="shared" si="44"/>
        <v>---</v>
      </c>
    </row>
    <row r="21">
      <c r="A21" s="1" t="s">
        <v>160</v>
      </c>
      <c r="B21" s="19">
        <f>'Raw Plate Reader Measurements'!$R$7</f>
        <v>0.578</v>
      </c>
      <c r="C21" s="19">
        <f>'Raw Plate Reader Measurements'!$R$8</f>
        <v>0.553</v>
      </c>
      <c r="D21" s="19">
        <f>'Raw Plate Reader Measurements'!$R$9</f>
        <v>0.596</v>
      </c>
      <c r="E21" s="19">
        <f>'Raw Plate Reader Measurements'!$R$10</f>
        <v>0.664</v>
      </c>
      <c r="F21" s="4"/>
      <c r="G21" s="4"/>
      <c r="H21" s="1"/>
      <c r="I21" s="19">
        <f>'Raw Plate Reader Measurements'!$G$7</f>
        <v>719</v>
      </c>
      <c r="J21" s="19">
        <f>'Raw Plate Reader Measurements'!$G$8</f>
        <v>745</v>
      </c>
      <c r="K21" s="19">
        <f>'Raw Plate Reader Measurements'!$G$9</f>
        <v>703</v>
      </c>
      <c r="L21" s="19">
        <f>'Raw Plate Reader Measurements'!$G$10</f>
        <v>724</v>
      </c>
      <c r="M21" s="4"/>
      <c r="N21" s="4"/>
      <c r="O21" s="1"/>
      <c r="P21" s="8">
        <f t="shared" ref="P21:U21" si="45">IF(ISBLANK(B21),"---", B21-$B$9)</f>
        <v>0.268</v>
      </c>
      <c r="Q21" s="8">
        <f t="shared" si="45"/>
        <v>0.243</v>
      </c>
      <c r="R21" s="8">
        <f t="shared" si="45"/>
        <v>0.286</v>
      </c>
      <c r="S21" s="8">
        <f t="shared" si="45"/>
        <v>0.354</v>
      </c>
      <c r="T21" s="8" t="str">
        <f t="shared" si="45"/>
        <v>---</v>
      </c>
      <c r="U21" s="8" t="str">
        <f t="shared" si="45"/>
        <v>---</v>
      </c>
      <c r="V21" s="1"/>
      <c r="W21" s="8">
        <f t="shared" ref="W21:AB21" si="46">IF(ISBLANK(I21),"---",I21-$I$9)</f>
        <v>380.25</v>
      </c>
      <c r="X21" s="8">
        <f t="shared" si="46"/>
        <v>406.25</v>
      </c>
      <c r="Y21" s="8">
        <f t="shared" si="46"/>
        <v>364.25</v>
      </c>
      <c r="Z21" s="8">
        <f t="shared" si="46"/>
        <v>385.25</v>
      </c>
      <c r="AA21" s="8" t="str">
        <f t="shared" si="46"/>
        <v>---</v>
      </c>
      <c r="AB21" s="8" t="str">
        <f t="shared" si="46"/>
        <v>---</v>
      </c>
      <c r="AC21" s="1"/>
      <c r="AD21" s="20">
        <f t="shared" ref="AD21:AI21" si="47">IF(AND(ISNUMBER(W21),ISNUMBER(P21)),(W21*$B$3)/(P21*$B$2),"---")</f>
        <v>0.1011864618</v>
      </c>
      <c r="AE21" s="20">
        <f t="shared" si="47"/>
        <v>0.1192271278</v>
      </c>
      <c r="AF21" s="20">
        <f t="shared" si="47"/>
        <v>0.09082836755</v>
      </c>
      <c r="AG21" s="20">
        <f t="shared" si="47"/>
        <v>0.07761173047</v>
      </c>
      <c r="AH21" s="20" t="str">
        <f t="shared" si="47"/>
        <v>---</v>
      </c>
      <c r="AI21" s="20" t="str">
        <f t="shared" si="47"/>
        <v>---</v>
      </c>
      <c r="AJ21" s="1"/>
      <c r="AK21" s="20">
        <f t="shared" si="8"/>
        <v>0.0972134219</v>
      </c>
      <c r="AL21" s="20">
        <f t="shared" si="9"/>
        <v>0.01756306274</v>
      </c>
      <c r="AM21" s="20">
        <f t="shared" si="15"/>
        <v>0.09603103107</v>
      </c>
      <c r="AN21" s="21">
        <f t="shared" si="10"/>
        <v>1.198099563</v>
      </c>
      <c r="AP21" s="20">
        <f t="shared" ref="AP21:AU21" si="48">IF(ISNUMBER(AD21),LN(AD21),"---")</f>
        <v>-2.290790308</v>
      </c>
      <c r="AQ21" s="20">
        <f t="shared" si="48"/>
        <v>-2.126724968</v>
      </c>
      <c r="AR21" s="20">
        <f t="shared" si="48"/>
        <v>-2.398783624</v>
      </c>
      <c r="AS21" s="20">
        <f t="shared" si="48"/>
        <v>-2.556036697</v>
      </c>
      <c r="AT21" s="20" t="str">
        <f t="shared" si="48"/>
        <v>---</v>
      </c>
      <c r="AU21" s="20" t="str">
        <f t="shared" si="48"/>
        <v>---</v>
      </c>
    </row>
    <row r="22">
      <c r="A22" s="1" t="s">
        <v>161</v>
      </c>
      <c r="B22" s="19">
        <f>'Raw Plate Reader Measurements'!$R$11</f>
        <v>0.532</v>
      </c>
      <c r="C22" s="19">
        <f>'Raw Plate Reader Measurements'!$R$12</f>
        <v>0.497</v>
      </c>
      <c r="D22" s="19">
        <f>'Raw Plate Reader Measurements'!$R$13</f>
        <v>0.492</v>
      </c>
      <c r="E22" s="19">
        <f>'Raw Plate Reader Measurements'!$R$14</f>
        <v>0.673</v>
      </c>
      <c r="F22" s="4"/>
      <c r="G22" s="4"/>
      <c r="H22" s="1"/>
      <c r="I22" s="19">
        <f>'Raw Plate Reader Measurements'!$G$11</f>
        <v>809</v>
      </c>
      <c r="J22" s="19">
        <f>'Raw Plate Reader Measurements'!$G$12</f>
        <v>798</v>
      </c>
      <c r="K22" s="19">
        <f>'Raw Plate Reader Measurements'!$G$13</f>
        <v>799</v>
      </c>
      <c r="L22" s="19">
        <f>'Raw Plate Reader Measurements'!$G$14</f>
        <v>697</v>
      </c>
      <c r="M22" s="4"/>
      <c r="N22" s="4"/>
      <c r="O22" s="1"/>
      <c r="P22" s="8">
        <f t="shared" ref="P22:U22" si="49">IF(ISBLANK(B22),"---", B22-$B$9)</f>
        <v>0.222</v>
      </c>
      <c r="Q22" s="8">
        <f t="shared" si="49"/>
        <v>0.187</v>
      </c>
      <c r="R22" s="8">
        <f t="shared" si="49"/>
        <v>0.182</v>
      </c>
      <c r="S22" s="8">
        <f t="shared" si="49"/>
        <v>0.363</v>
      </c>
      <c r="T22" s="8" t="str">
        <f t="shared" si="49"/>
        <v>---</v>
      </c>
      <c r="U22" s="8" t="str">
        <f t="shared" si="49"/>
        <v>---</v>
      </c>
      <c r="V22" s="1"/>
      <c r="W22" s="8">
        <f t="shared" ref="W22:AB22" si="50">IF(ISBLANK(I22),"---",I22-$I$9)</f>
        <v>470.25</v>
      </c>
      <c r="X22" s="8">
        <f t="shared" si="50"/>
        <v>459.25</v>
      </c>
      <c r="Y22" s="8">
        <f t="shared" si="50"/>
        <v>460.25</v>
      </c>
      <c r="Z22" s="8">
        <f t="shared" si="50"/>
        <v>358.25</v>
      </c>
      <c r="AA22" s="8" t="str">
        <f t="shared" si="50"/>
        <v>---</v>
      </c>
      <c r="AB22" s="8" t="str">
        <f t="shared" si="50"/>
        <v>---</v>
      </c>
      <c r="AC22" s="1"/>
      <c r="AD22" s="20">
        <f t="shared" ref="AD22:AI22" si="51">IF(AND(ISNUMBER(W22),ISNUMBER(P22)),(W22*$B$3)/(P22*$B$2),"---")</f>
        <v>0.1510649848</v>
      </c>
      <c r="AE22" s="20">
        <f t="shared" si="51"/>
        <v>0.1751441112</v>
      </c>
      <c r="AF22" s="20">
        <f t="shared" si="51"/>
        <v>0.1803476097</v>
      </c>
      <c r="AG22" s="20">
        <f t="shared" si="51"/>
        <v>0.07038296454</v>
      </c>
      <c r="AH22" s="20" t="str">
        <f t="shared" si="51"/>
        <v>---</v>
      </c>
      <c r="AI22" s="20" t="str">
        <f t="shared" si="51"/>
        <v>---</v>
      </c>
      <c r="AJ22" s="1"/>
      <c r="AK22" s="20">
        <f t="shared" si="8"/>
        <v>0.1442349176</v>
      </c>
      <c r="AL22" s="20">
        <f t="shared" si="9"/>
        <v>0.05086015326</v>
      </c>
      <c r="AM22" s="20">
        <f t="shared" si="15"/>
        <v>0.1353737078</v>
      </c>
      <c r="AN22" s="21">
        <f t="shared" si="10"/>
        <v>1.557217169</v>
      </c>
      <c r="AP22" s="20">
        <f t="shared" ref="AP22:AU22" si="52">IF(ISNUMBER(AD22),LN(AD22),"---")</f>
        <v>-1.890045172</v>
      </c>
      <c r="AQ22" s="20">
        <f t="shared" si="52"/>
        <v>-1.742146151</v>
      </c>
      <c r="AR22" s="20">
        <f t="shared" si="52"/>
        <v>-1.712869125</v>
      </c>
      <c r="AS22" s="20">
        <f t="shared" si="52"/>
        <v>-2.653804026</v>
      </c>
      <c r="AT22" s="20" t="str">
        <f t="shared" si="52"/>
        <v>---</v>
      </c>
      <c r="AU22" s="20" t="str">
        <f t="shared" si="52"/>
        <v>---</v>
      </c>
    </row>
    <row r="23">
      <c r="A23" s="1" t="s">
        <v>162</v>
      </c>
      <c r="B23" s="19">
        <f>'Raw Plate Reader Measurements'!$S$7</f>
        <v>0.557</v>
      </c>
      <c r="C23" s="19">
        <f>'Raw Plate Reader Measurements'!$S$8</f>
        <v>0.477</v>
      </c>
      <c r="D23" s="19">
        <f>'Raw Plate Reader Measurements'!$S$9</f>
        <v>0.525</v>
      </c>
      <c r="E23" s="19">
        <f>'Raw Plate Reader Measurements'!$S$10</f>
        <v>0.63</v>
      </c>
      <c r="F23" s="4"/>
      <c r="G23" s="4"/>
      <c r="H23" s="1"/>
      <c r="I23" s="19">
        <f>'Raw Plate Reader Measurements'!$H$7</f>
        <v>523</v>
      </c>
      <c r="J23" s="19">
        <f>'Raw Plate Reader Measurements'!$H$8</f>
        <v>533</v>
      </c>
      <c r="K23" s="19">
        <f>'Raw Plate Reader Measurements'!$H$9</f>
        <v>526</v>
      </c>
      <c r="L23" s="19">
        <f>'Raw Plate Reader Measurements'!$H$10</f>
        <v>486</v>
      </c>
      <c r="M23" s="4"/>
      <c r="N23" s="4"/>
      <c r="O23" s="1"/>
      <c r="P23" s="8">
        <f t="shared" ref="P23:U23" si="53">IF(ISBLANK(B23),"---", B23-$B$9)</f>
        <v>0.247</v>
      </c>
      <c r="Q23" s="8">
        <f t="shared" si="53"/>
        <v>0.167</v>
      </c>
      <c r="R23" s="8">
        <f t="shared" si="53"/>
        <v>0.215</v>
      </c>
      <c r="S23" s="8">
        <f t="shared" si="53"/>
        <v>0.32</v>
      </c>
      <c r="T23" s="8" t="str">
        <f t="shared" si="53"/>
        <v>---</v>
      </c>
      <c r="U23" s="8" t="str">
        <f t="shared" si="53"/>
        <v>---</v>
      </c>
      <c r="V23" s="1"/>
      <c r="W23" s="8">
        <f t="shared" ref="W23:AB23" si="54">IF(ISBLANK(I23),"---",I23-$I$9)</f>
        <v>184.25</v>
      </c>
      <c r="X23" s="8">
        <f t="shared" si="54"/>
        <v>194.25</v>
      </c>
      <c r="Y23" s="8">
        <f t="shared" si="54"/>
        <v>187.25</v>
      </c>
      <c r="Z23" s="8">
        <f t="shared" si="54"/>
        <v>147.25</v>
      </c>
      <c r="AA23" s="8" t="str">
        <f t="shared" si="54"/>
        <v>---</v>
      </c>
      <c r="AB23" s="8" t="str">
        <f t="shared" si="54"/>
        <v>---</v>
      </c>
      <c r="AC23" s="1"/>
      <c r="AD23" s="20">
        <f t="shared" ref="AD23:AI23" si="55">IF(AND(ISNUMBER(W23),ISNUMBER(P23)),(W23*$B$3)/(P23*$B$2),"---")</f>
        <v>0.05319839438</v>
      </c>
      <c r="AE23" s="20">
        <f t="shared" si="55"/>
        <v>0.0829530842</v>
      </c>
      <c r="AF23" s="20">
        <f t="shared" si="55"/>
        <v>0.06211140421</v>
      </c>
      <c r="AG23" s="20">
        <f t="shared" si="55"/>
        <v>0.03281657907</v>
      </c>
      <c r="AH23" s="20" t="str">
        <f t="shared" si="55"/>
        <v>---</v>
      </c>
      <c r="AI23" s="20" t="str">
        <f t="shared" si="55"/>
        <v>---</v>
      </c>
      <c r="AJ23" s="1"/>
      <c r="AK23" s="20">
        <f t="shared" si="8"/>
        <v>0.05776986547</v>
      </c>
      <c r="AL23" s="20">
        <f t="shared" si="9"/>
        <v>0.02078948704</v>
      </c>
      <c r="AM23" s="20">
        <f t="shared" si="15"/>
        <v>0.05476447507</v>
      </c>
      <c r="AN23" s="21">
        <f t="shared" si="10"/>
        <v>1.473859356</v>
      </c>
      <c r="AP23" s="20">
        <f t="shared" ref="AP23:AU23" si="56">IF(ISNUMBER(AD23),LN(AD23),"---")</f>
        <v>-2.933727064</v>
      </c>
      <c r="AQ23" s="20">
        <f t="shared" si="56"/>
        <v>-2.489480082</v>
      </c>
      <c r="AR23" s="20">
        <f t="shared" si="56"/>
        <v>-2.778825664</v>
      </c>
      <c r="AS23" s="20">
        <f t="shared" si="56"/>
        <v>-3.416821432</v>
      </c>
      <c r="AT23" s="20" t="str">
        <f t="shared" si="56"/>
        <v>---</v>
      </c>
      <c r="AU23" s="20" t="str">
        <f t="shared" si="56"/>
        <v>---</v>
      </c>
    </row>
    <row r="24">
      <c r="A24" s="1" t="s">
        <v>163</v>
      </c>
      <c r="B24" s="19">
        <f>'Raw Plate Reader Measurements'!$S$11</f>
        <v>0.465</v>
      </c>
      <c r="C24" s="19">
        <f>'Raw Plate Reader Measurements'!$S$12</f>
        <v>0.398</v>
      </c>
      <c r="D24" s="19">
        <f>'Raw Plate Reader Measurements'!$S$13</f>
        <v>0.5</v>
      </c>
      <c r="E24" s="19">
        <f>'Raw Plate Reader Measurements'!$S$14</f>
        <v>0.448</v>
      </c>
      <c r="F24" s="4"/>
      <c r="G24" s="4"/>
      <c r="H24" s="1"/>
      <c r="I24" s="19">
        <f>'Raw Plate Reader Measurements'!$H$11</f>
        <v>544</v>
      </c>
      <c r="J24" s="19">
        <f>'Raw Plate Reader Measurements'!$H$12</f>
        <v>590</v>
      </c>
      <c r="K24" s="19">
        <f>'Raw Plate Reader Measurements'!$H$13</f>
        <v>480</v>
      </c>
      <c r="L24" s="19">
        <f>'Raw Plate Reader Measurements'!$H$14</f>
        <v>560</v>
      </c>
      <c r="M24" s="4"/>
      <c r="N24" s="4"/>
      <c r="O24" s="1"/>
      <c r="P24" s="8">
        <f t="shared" ref="P24:U24" si="57">IF(ISBLANK(B24),"---", B24-$B$9)</f>
        <v>0.155</v>
      </c>
      <c r="Q24" s="8">
        <f t="shared" si="57"/>
        <v>0.088</v>
      </c>
      <c r="R24" s="8">
        <f t="shared" si="57"/>
        <v>0.19</v>
      </c>
      <c r="S24" s="8">
        <f t="shared" si="57"/>
        <v>0.138</v>
      </c>
      <c r="T24" s="8" t="str">
        <f t="shared" si="57"/>
        <v>---</v>
      </c>
      <c r="U24" s="8" t="str">
        <f t="shared" si="57"/>
        <v>---</v>
      </c>
      <c r="V24" s="1"/>
      <c r="W24" s="8">
        <f t="shared" ref="W24:AB24" si="58">IF(ISBLANK(I24),"---",I24-$I$9)</f>
        <v>205.25</v>
      </c>
      <c r="X24" s="8">
        <f t="shared" si="58"/>
        <v>251.25</v>
      </c>
      <c r="Y24" s="8">
        <f t="shared" si="58"/>
        <v>141.25</v>
      </c>
      <c r="Z24" s="8">
        <f t="shared" si="58"/>
        <v>221.25</v>
      </c>
      <c r="AA24" s="8" t="str">
        <f t="shared" si="58"/>
        <v>---</v>
      </c>
      <c r="AB24" s="8" t="str">
        <f t="shared" si="58"/>
        <v>---</v>
      </c>
      <c r="AC24" s="1"/>
      <c r="AD24" s="20">
        <f t="shared" ref="AD24:AI24" si="59">IF(AND(ISNUMBER(W24),ISNUMBER(P24)),(W24*$B$3)/(P24*$B$2),"---")</f>
        <v>0.09443640566</v>
      </c>
      <c r="AE24" s="20">
        <f t="shared" si="59"/>
        <v>0.2036157553</v>
      </c>
      <c r="AF24" s="20">
        <f t="shared" si="59"/>
        <v>0.05301793849</v>
      </c>
      <c r="AG24" s="20">
        <f t="shared" si="59"/>
        <v>0.1143384168</v>
      </c>
      <c r="AH24" s="20" t="str">
        <f t="shared" si="59"/>
        <v>---</v>
      </c>
      <c r="AI24" s="20" t="str">
        <f t="shared" si="59"/>
        <v>---</v>
      </c>
      <c r="AJ24" s="1"/>
      <c r="AK24" s="20">
        <f t="shared" si="8"/>
        <v>0.1163521291</v>
      </c>
      <c r="AL24" s="20">
        <f t="shared" si="9"/>
        <v>0.06353611607</v>
      </c>
      <c r="AM24" s="20">
        <f t="shared" si="15"/>
        <v>0.1039061994</v>
      </c>
      <c r="AN24" s="21">
        <f t="shared" si="10"/>
        <v>1.741698323</v>
      </c>
      <c r="AP24" s="20">
        <f t="shared" ref="AP24:AU24" si="60">IF(ISNUMBER(AD24),LN(AD24),"---")</f>
        <v>-2.359828627</v>
      </c>
      <c r="AQ24" s="20">
        <f t="shared" si="60"/>
        <v>-1.591520614</v>
      </c>
      <c r="AR24" s="20">
        <f t="shared" si="60"/>
        <v>-2.937124961</v>
      </c>
      <c r="AS24" s="20">
        <f t="shared" si="60"/>
        <v>-2.16859266</v>
      </c>
      <c r="AT24" s="20" t="str">
        <f t="shared" si="60"/>
        <v>---</v>
      </c>
      <c r="AU24" s="20" t="str">
        <f t="shared" si="60"/>
        <v>---</v>
      </c>
    </row>
    <row r="25">
      <c r="A25" s="1" t="s">
        <v>164</v>
      </c>
      <c r="B25" s="19">
        <f>'Raw Plate Reader Measurements'!$T$7</f>
        <v>0.573</v>
      </c>
      <c r="C25" s="19">
        <f>'Raw Plate Reader Measurements'!$T$8</f>
        <v>0.534</v>
      </c>
      <c r="D25" s="19">
        <f>'Raw Plate Reader Measurements'!$T$9</f>
        <v>0.487</v>
      </c>
      <c r="E25" s="19">
        <f>'Raw Plate Reader Measurements'!$T$10</f>
        <v>0.42</v>
      </c>
      <c r="F25" s="4"/>
      <c r="G25" s="4"/>
      <c r="H25" s="1"/>
      <c r="I25" s="19">
        <f>'Raw Plate Reader Measurements'!$I$7</f>
        <v>492</v>
      </c>
      <c r="J25" s="19">
        <f>'Raw Plate Reader Measurements'!$I$8</f>
        <v>506</v>
      </c>
      <c r="K25" s="19">
        <f>'Raw Plate Reader Measurements'!$I$9</f>
        <v>478</v>
      </c>
      <c r="L25" s="19">
        <f>'Raw Plate Reader Measurements'!$I$10</f>
        <v>510</v>
      </c>
      <c r="M25" s="4"/>
      <c r="N25" s="4"/>
      <c r="O25" s="1"/>
      <c r="P25" s="8">
        <f t="shared" ref="P25:U25" si="61">IF(ISBLANK(B25),"---", B25-$B$9)</f>
        <v>0.263</v>
      </c>
      <c r="Q25" s="8">
        <f t="shared" si="61"/>
        <v>0.224</v>
      </c>
      <c r="R25" s="8">
        <f t="shared" si="61"/>
        <v>0.177</v>
      </c>
      <c r="S25" s="8">
        <f t="shared" si="61"/>
        <v>0.11</v>
      </c>
      <c r="T25" s="8" t="str">
        <f t="shared" si="61"/>
        <v>---</v>
      </c>
      <c r="U25" s="8" t="str">
        <f t="shared" si="61"/>
        <v>---</v>
      </c>
      <c r="V25" s="1"/>
      <c r="W25" s="8">
        <f t="shared" ref="W25:AB25" si="62">IF(ISBLANK(I25),"---",I25-$I$9)</f>
        <v>153.25</v>
      </c>
      <c r="X25" s="8">
        <f t="shared" si="62"/>
        <v>167.25</v>
      </c>
      <c r="Y25" s="8">
        <f t="shared" si="62"/>
        <v>139.25</v>
      </c>
      <c r="Z25" s="8">
        <f t="shared" si="62"/>
        <v>171.25</v>
      </c>
      <c r="AA25" s="8" t="str">
        <f t="shared" si="62"/>
        <v>---</v>
      </c>
      <c r="AB25" s="8" t="str">
        <f t="shared" si="62"/>
        <v>---</v>
      </c>
      <c r="AC25" s="1"/>
      <c r="AD25" s="20">
        <f t="shared" ref="AD25:AI25" si="63">IF(AND(ISNUMBER(W25),ISNUMBER(P25)),(W25*$B$3)/(P25*$B$2),"---")</f>
        <v>0.04155590226</v>
      </c>
      <c r="AE25" s="20">
        <f t="shared" si="63"/>
        <v>0.05324834199</v>
      </c>
      <c r="AF25" s="20">
        <f t="shared" si="63"/>
        <v>0.056106079</v>
      </c>
      <c r="AG25" s="20">
        <f t="shared" si="63"/>
        <v>0.1110263024</v>
      </c>
      <c r="AH25" s="20" t="str">
        <f t="shared" si="63"/>
        <v>---</v>
      </c>
      <c r="AI25" s="20" t="str">
        <f t="shared" si="63"/>
        <v>---</v>
      </c>
      <c r="AJ25" s="1"/>
      <c r="AK25" s="20">
        <f t="shared" si="8"/>
        <v>0.06548415641</v>
      </c>
      <c r="AL25" s="20">
        <f t="shared" si="9"/>
        <v>0.03100705242</v>
      </c>
      <c r="AM25" s="20">
        <f t="shared" si="15"/>
        <v>0.06093174982</v>
      </c>
      <c r="AN25" s="21">
        <f t="shared" si="10"/>
        <v>1.523326609</v>
      </c>
      <c r="AP25" s="20">
        <f t="shared" ref="AP25:AU25" si="64">IF(ISNUMBER(AD25),LN(AD25),"---")</f>
        <v>-3.180715716</v>
      </c>
      <c r="AQ25" s="20">
        <f t="shared" si="64"/>
        <v>-2.932788611</v>
      </c>
      <c r="AR25" s="20">
        <f t="shared" si="64"/>
        <v>-2.880511112</v>
      </c>
      <c r="AS25" s="20">
        <f t="shared" si="64"/>
        <v>-2.197988147</v>
      </c>
      <c r="AT25" s="20" t="str">
        <f t="shared" si="64"/>
        <v>---</v>
      </c>
      <c r="AU25" s="20" t="str">
        <f t="shared" si="64"/>
        <v>---</v>
      </c>
    </row>
    <row r="26">
      <c r="A26" s="1" t="s">
        <v>165</v>
      </c>
      <c r="B26" s="19">
        <f>'Raw Plate Reader Measurements'!$T$11</f>
        <v>0.649</v>
      </c>
      <c r="C26" s="19">
        <f>'Raw Plate Reader Measurements'!$T$12</f>
        <v>0.481</v>
      </c>
      <c r="D26" s="19">
        <f>'Raw Plate Reader Measurements'!$T$13</f>
        <v>0.89</v>
      </c>
      <c r="E26" s="19">
        <f>'Raw Plate Reader Measurements'!$T$14</f>
        <v>0.881</v>
      </c>
      <c r="F26" s="4"/>
      <c r="G26" s="4"/>
      <c r="H26" s="1"/>
      <c r="I26" s="19">
        <f>'Raw Plate Reader Measurements'!$I$11</f>
        <v>346</v>
      </c>
      <c r="J26" s="19">
        <f>'Raw Plate Reader Measurements'!$I$12</f>
        <v>448</v>
      </c>
      <c r="K26" s="19">
        <f>'Raw Plate Reader Measurements'!$I$13</f>
        <v>321</v>
      </c>
      <c r="L26" s="19">
        <f>'Raw Plate Reader Measurements'!$I$14</f>
        <v>331</v>
      </c>
      <c r="M26" s="4"/>
      <c r="N26" s="4"/>
      <c r="O26" s="1"/>
      <c r="P26" s="8">
        <f t="shared" ref="P26:U26" si="65">IF(ISBLANK(B26),"---", B26-$B$9)</f>
        <v>0.339</v>
      </c>
      <c r="Q26" s="8">
        <f t="shared" si="65"/>
        <v>0.171</v>
      </c>
      <c r="R26" s="8">
        <f t="shared" si="65"/>
        <v>0.58</v>
      </c>
      <c r="S26" s="8">
        <f t="shared" si="65"/>
        <v>0.571</v>
      </c>
      <c r="T26" s="8" t="str">
        <f t="shared" si="65"/>
        <v>---</v>
      </c>
      <c r="U26" s="8" t="str">
        <f t="shared" si="65"/>
        <v>---</v>
      </c>
      <c r="V26" s="1"/>
      <c r="W26" s="8">
        <f t="shared" ref="W26:AB26" si="66">IF(ISBLANK(I26),"---",I26-$I$9)</f>
        <v>7.25</v>
      </c>
      <c r="X26" s="8">
        <f t="shared" si="66"/>
        <v>109.25</v>
      </c>
      <c r="Y26" s="8">
        <f t="shared" si="66"/>
        <v>-17.75</v>
      </c>
      <c r="Z26" s="8">
        <f t="shared" si="66"/>
        <v>-7.75</v>
      </c>
      <c r="AA26" s="8" t="str">
        <f t="shared" si="66"/>
        <v>---</v>
      </c>
      <c r="AB26" s="8" t="str">
        <f t="shared" si="66"/>
        <v>---</v>
      </c>
      <c r="AC26" s="1"/>
      <c r="AD26" s="20">
        <f t="shared" ref="AD26:AI26" si="67">IF(AND(ISNUMBER(W26),ISNUMBER(P26)),(W26*$B$3)/(P26*$B$2),"---")</f>
        <v>0.00152519822</v>
      </c>
      <c r="AE26" s="20">
        <f t="shared" si="67"/>
        <v>0.04556310545</v>
      </c>
      <c r="AF26" s="20">
        <f t="shared" si="67"/>
        <v>-0.002182520568</v>
      </c>
      <c r="AG26" s="20">
        <f t="shared" si="67"/>
        <v>-0.0009679514521</v>
      </c>
      <c r="AH26" s="20" t="str">
        <f t="shared" si="67"/>
        <v>---</v>
      </c>
      <c r="AI26" s="20" t="str">
        <f t="shared" si="67"/>
        <v>---</v>
      </c>
      <c r="AJ26" s="1"/>
      <c r="AK26" s="20">
        <f t="shared" si="8"/>
        <v>0.01098445791</v>
      </c>
      <c r="AL26" s="20">
        <f t="shared" si="9"/>
        <v>0.02310403912</v>
      </c>
      <c r="AM26" s="20" t="str">
        <f t="shared" si="15"/>
        <v>#NUM!</v>
      </c>
      <c r="AN26" s="21" t="str">
        <f t="shared" si="10"/>
        <v>#NUM!</v>
      </c>
      <c r="AP26" s="20">
        <f t="shared" ref="AP26:AU26" si="68">IF(ISNUMBER(AD26),LN(AD26),"---")</f>
        <v>-6.485630897</v>
      </c>
      <c r="AQ26" s="20">
        <f t="shared" si="68"/>
        <v>-3.088656981</v>
      </c>
      <c r="AR26" s="20" t="str">
        <f t="shared" si="68"/>
        <v>#NUM!</v>
      </c>
      <c r="AS26" s="20" t="str">
        <f t="shared" si="68"/>
        <v>#NUM!</v>
      </c>
      <c r="AT26" s="20" t="str">
        <f t="shared" si="68"/>
        <v>---</v>
      </c>
      <c r="AU26" s="20" t="str">
        <f t="shared" si="68"/>
        <v>---</v>
      </c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P27" s="1"/>
      <c r="AQ27" s="1"/>
      <c r="AR27" s="1"/>
      <c r="AS27" s="1"/>
      <c r="AT27" s="1"/>
      <c r="AU27" s="1"/>
    </row>
    <row r="28">
      <c r="A28" s="6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P28" s="1"/>
      <c r="AQ28" s="1"/>
      <c r="AR28" s="1"/>
      <c r="AS28" s="1"/>
      <c r="AT28" s="1"/>
      <c r="AU28" s="1"/>
    </row>
    <row r="29">
      <c r="A29" s="1" t="s">
        <v>150</v>
      </c>
      <c r="B29" s="19">
        <f>'Raw Plate Reader Measurements'!$M$17</f>
        <v>0.567</v>
      </c>
      <c r="C29" s="19">
        <f>'Raw Plate Reader Measurements'!$M$18</f>
        <v>0.563</v>
      </c>
      <c r="D29" s="19">
        <f>'Raw Plate Reader Measurements'!$M$19</f>
        <v>0.547</v>
      </c>
      <c r="E29" s="19">
        <f>'Raw Plate Reader Measurements'!$M$20</f>
        <v>0.579</v>
      </c>
      <c r="F29" s="4"/>
      <c r="G29" s="4"/>
      <c r="H29" s="1"/>
      <c r="I29" s="19">
        <f>'Raw Plate Reader Measurements'!$B$17</f>
        <v>232</v>
      </c>
      <c r="J29" s="19">
        <f>'Raw Plate Reader Measurements'!$B$18</f>
        <v>229</v>
      </c>
      <c r="K29" s="19">
        <f>'Raw Plate Reader Measurements'!$B$19</f>
        <v>232</v>
      </c>
      <c r="L29" s="19">
        <f>'Raw Plate Reader Measurements'!$B$20</f>
        <v>235</v>
      </c>
      <c r="M29" s="4"/>
      <c r="N29" s="4"/>
      <c r="O29" s="1"/>
      <c r="P29" s="8">
        <f t="shared" ref="P29:U29" si="69">IF(ISBLANK(B29),"---", B29-$B$9)</f>
        <v>0.257</v>
      </c>
      <c r="Q29" s="8">
        <f t="shared" si="69"/>
        <v>0.253</v>
      </c>
      <c r="R29" s="8">
        <f t="shared" si="69"/>
        <v>0.237</v>
      </c>
      <c r="S29" s="8">
        <f t="shared" si="69"/>
        <v>0.269</v>
      </c>
      <c r="T29" s="8" t="str">
        <f t="shared" si="69"/>
        <v>---</v>
      </c>
      <c r="U29" s="8" t="str">
        <f t="shared" si="69"/>
        <v>---</v>
      </c>
      <c r="V29" s="1"/>
      <c r="W29" s="8">
        <f t="shared" ref="W29:AB29" si="70">IF(ISBLANK(I29),"---",I29-$I$9)</f>
        <v>-106.75</v>
      </c>
      <c r="X29" s="8">
        <f t="shared" si="70"/>
        <v>-109.75</v>
      </c>
      <c r="Y29" s="8">
        <f t="shared" si="70"/>
        <v>-106.75</v>
      </c>
      <c r="Z29" s="8">
        <f t="shared" si="70"/>
        <v>-103.75</v>
      </c>
      <c r="AA29" s="8" t="str">
        <f t="shared" si="70"/>
        <v>---</v>
      </c>
      <c r="AB29" s="8" t="str">
        <f t="shared" si="70"/>
        <v>---</v>
      </c>
      <c r="AC29" s="1"/>
      <c r="AD29" s="20">
        <f t="shared" ref="AD29:AI29" si="71">IF(AND(ISNUMBER(W29),ISNUMBER(P29)),(W29*$B$3)/(P29*$B$2),"---")</f>
        <v>-0.0296225705</v>
      </c>
      <c r="AE29" s="20">
        <f t="shared" si="71"/>
        <v>-0.03093655776</v>
      </c>
      <c r="AF29" s="20">
        <f t="shared" si="71"/>
        <v>-0.03212236548</v>
      </c>
      <c r="AG29" s="20">
        <f t="shared" si="71"/>
        <v>-0.02750576998</v>
      </c>
      <c r="AH29" s="20" t="str">
        <f t="shared" si="71"/>
        <v>---</v>
      </c>
      <c r="AI29" s="20" t="str">
        <f t="shared" si="71"/>
        <v>---</v>
      </c>
      <c r="AJ29" s="1"/>
      <c r="AK29" s="20">
        <f t="shared" ref="AK29:AK44" si="76">AVERAGE(AD29:AI29)</f>
        <v>-0.03004681593</v>
      </c>
      <c r="AL29" s="20">
        <f t="shared" ref="AL29:AL44" si="77">STDEV(AD29:AI29)</f>
        <v>0.001977915164</v>
      </c>
      <c r="AM29" s="20" t="str">
        <f t="shared" ref="AM29:AM44" si="78">GEOMEAN(AD29:AI29)</f>
        <v>#NUM!</v>
      </c>
      <c r="AN29" s="21" t="str">
        <f t="shared" ref="AN29:AN44" si="79">EXP(STDEV(AP29:AU29))</f>
        <v>#NUM!</v>
      </c>
      <c r="AP29" s="20" t="str">
        <f t="shared" ref="AP29:AU29" si="72">IF(ISNUMBER(AD29),LN(AD29),"---")</f>
        <v>#NUM!</v>
      </c>
      <c r="AQ29" s="20" t="str">
        <f t="shared" si="72"/>
        <v>#NUM!</v>
      </c>
      <c r="AR29" s="20" t="str">
        <f t="shared" si="72"/>
        <v>#NUM!</v>
      </c>
      <c r="AS29" s="20" t="str">
        <f t="shared" si="72"/>
        <v>#NUM!</v>
      </c>
      <c r="AT29" s="20" t="str">
        <f t="shared" si="72"/>
        <v>---</v>
      </c>
      <c r="AU29" s="20" t="str">
        <f t="shared" si="72"/>
        <v>---</v>
      </c>
    </row>
    <row r="30">
      <c r="A30" s="1" t="s">
        <v>151</v>
      </c>
      <c r="B30" s="19">
        <f>'Raw Plate Reader Measurements'!$M$21</f>
        <v>0.489</v>
      </c>
      <c r="C30" s="19">
        <f>'Raw Plate Reader Measurements'!$M$22</f>
        <v>0.56</v>
      </c>
      <c r="D30" s="19">
        <f>'Raw Plate Reader Measurements'!$M$23</f>
        <v>0.472</v>
      </c>
      <c r="E30" s="19">
        <f>'Raw Plate Reader Measurements'!$M$24</f>
        <v>0.516</v>
      </c>
      <c r="F30" s="4"/>
      <c r="G30" s="4"/>
      <c r="H30" s="1"/>
      <c r="I30" s="19">
        <f>'Raw Plate Reader Measurements'!$B$21</f>
        <v>1195</v>
      </c>
      <c r="J30" s="19">
        <f>'Raw Plate Reader Measurements'!$B$22</f>
        <v>1158</v>
      </c>
      <c r="K30" s="19">
        <f>'Raw Plate Reader Measurements'!$B$23</f>
        <v>1153</v>
      </c>
      <c r="L30" s="19">
        <f>'Raw Plate Reader Measurements'!$B$24</f>
        <v>1146</v>
      </c>
      <c r="M30" s="4"/>
      <c r="N30" s="4"/>
      <c r="O30" s="1"/>
      <c r="P30" s="8">
        <f t="shared" ref="P30:U30" si="73">IF(ISBLANK(B30),"---", B30-$B$9)</f>
        <v>0.179</v>
      </c>
      <c r="Q30" s="8">
        <f t="shared" si="73"/>
        <v>0.25</v>
      </c>
      <c r="R30" s="8">
        <f t="shared" si="73"/>
        <v>0.162</v>
      </c>
      <c r="S30" s="8">
        <f t="shared" si="73"/>
        <v>0.206</v>
      </c>
      <c r="T30" s="8" t="str">
        <f t="shared" si="73"/>
        <v>---</v>
      </c>
      <c r="U30" s="8" t="str">
        <f t="shared" si="73"/>
        <v>---</v>
      </c>
      <c r="V30" s="1"/>
      <c r="W30" s="8">
        <f t="shared" ref="W30:AB30" si="74">IF(ISBLANK(I30),"---",I30-$I$9)</f>
        <v>856.25</v>
      </c>
      <c r="X30" s="8">
        <f t="shared" si="74"/>
        <v>819.25</v>
      </c>
      <c r="Y30" s="8">
        <f t="shared" si="74"/>
        <v>814.25</v>
      </c>
      <c r="Z30" s="8">
        <f t="shared" si="74"/>
        <v>807.25</v>
      </c>
      <c r="AA30" s="8" t="str">
        <f t="shared" si="74"/>
        <v>---</v>
      </c>
      <c r="AB30" s="8" t="str">
        <f t="shared" si="74"/>
        <v>---</v>
      </c>
      <c r="AC30" s="1"/>
      <c r="AD30" s="20">
        <f t="shared" ref="AD30:AI30" si="75">IF(AND(ISNUMBER(W30),ISNUMBER(P30)),(W30*$B$3)/(P30*$B$2),"---")</f>
        <v>0.34114227</v>
      </c>
      <c r="AE30" s="20">
        <f t="shared" si="75"/>
        <v>0.2337030729</v>
      </c>
      <c r="AF30" s="20">
        <f t="shared" si="75"/>
        <v>0.358451774</v>
      </c>
      <c r="AG30" s="20">
        <f t="shared" si="75"/>
        <v>0.2794658944</v>
      </c>
      <c r="AH30" s="20" t="str">
        <f t="shared" si="75"/>
        <v>---</v>
      </c>
      <c r="AI30" s="20" t="str">
        <f t="shared" si="75"/>
        <v>---</v>
      </c>
      <c r="AJ30" s="1"/>
      <c r="AK30" s="20">
        <f t="shared" si="76"/>
        <v>0.3031907528</v>
      </c>
      <c r="AL30" s="20">
        <f t="shared" si="77"/>
        <v>0.05740355591</v>
      </c>
      <c r="AM30" s="20">
        <f t="shared" si="78"/>
        <v>0.2989440244</v>
      </c>
      <c r="AN30" s="21">
        <f t="shared" si="79"/>
        <v>1.216836881</v>
      </c>
      <c r="AP30" s="20">
        <f t="shared" ref="AP30:AU30" si="80">IF(ISNUMBER(AD30),LN(AD30),"---")</f>
        <v>-1.075455675</v>
      </c>
      <c r="AQ30" s="20">
        <f t="shared" si="80"/>
        <v>-1.453703889</v>
      </c>
      <c r="AR30" s="20">
        <f t="shared" si="80"/>
        <v>-1.02596115</v>
      </c>
      <c r="AS30" s="20">
        <f t="shared" si="80"/>
        <v>-1.274875018</v>
      </c>
      <c r="AT30" s="20" t="str">
        <f t="shared" si="80"/>
        <v>---</v>
      </c>
      <c r="AU30" s="20" t="str">
        <f t="shared" si="80"/>
        <v>---</v>
      </c>
    </row>
    <row r="31">
      <c r="A31" s="1" t="s">
        <v>152</v>
      </c>
      <c r="B31" s="19">
        <f>'Raw Plate Reader Measurements'!$N$17</f>
        <v>0.519</v>
      </c>
      <c r="C31" s="19">
        <f>'Raw Plate Reader Measurements'!$N$18</f>
        <v>0.58</v>
      </c>
      <c r="D31" s="19">
        <f>'Raw Plate Reader Measurements'!$N$19</f>
        <v>0.542</v>
      </c>
      <c r="E31" s="19">
        <f>'Raw Plate Reader Measurements'!$N$20</f>
        <v>0.51</v>
      </c>
      <c r="F31" s="4"/>
      <c r="G31" s="4"/>
      <c r="H31" s="1"/>
      <c r="I31" s="19">
        <f>'Raw Plate Reader Measurements'!$C$17</f>
        <v>984</v>
      </c>
      <c r="J31" s="19">
        <f>'Raw Plate Reader Measurements'!$C$18</f>
        <v>957</v>
      </c>
      <c r="K31" s="19">
        <f>'Raw Plate Reader Measurements'!$C$19</f>
        <v>953</v>
      </c>
      <c r="L31" s="19">
        <f>'Raw Plate Reader Measurements'!$C$20</f>
        <v>998</v>
      </c>
      <c r="M31" s="4"/>
      <c r="N31" s="4"/>
      <c r="O31" s="1"/>
      <c r="P31" s="8">
        <f t="shared" ref="P31:U31" si="81">IF(ISBLANK(B31),"---", B31-$B$9)</f>
        <v>0.209</v>
      </c>
      <c r="Q31" s="8">
        <f t="shared" si="81"/>
        <v>0.27</v>
      </c>
      <c r="R31" s="8">
        <f t="shared" si="81"/>
        <v>0.232</v>
      </c>
      <c r="S31" s="8">
        <f t="shared" si="81"/>
        <v>0.2</v>
      </c>
      <c r="T31" s="8" t="str">
        <f t="shared" si="81"/>
        <v>---</v>
      </c>
      <c r="U31" s="8" t="str">
        <f t="shared" si="81"/>
        <v>---</v>
      </c>
      <c r="V31" s="1"/>
      <c r="W31" s="8">
        <f t="shared" ref="W31:AB31" si="82">IF(ISBLANK(I31),"---",I31-$I$9)</f>
        <v>645.25</v>
      </c>
      <c r="X31" s="8">
        <f t="shared" si="82"/>
        <v>618.25</v>
      </c>
      <c r="Y31" s="8">
        <f t="shared" si="82"/>
        <v>614.25</v>
      </c>
      <c r="Z31" s="8">
        <f t="shared" si="82"/>
        <v>659.25</v>
      </c>
      <c r="AA31" s="8" t="str">
        <f t="shared" si="82"/>
        <v>---</v>
      </c>
      <c r="AB31" s="8" t="str">
        <f t="shared" si="82"/>
        <v>---</v>
      </c>
      <c r="AC31" s="10"/>
      <c r="AD31" s="20">
        <f t="shared" ref="AD31:AI31" si="83">IF(AND(ISNUMBER(W31),ISNUMBER(P31)),(W31*$B$3)/(P31*$B$2),"---")</f>
        <v>0.2201758636</v>
      </c>
      <c r="AE31" s="20">
        <f t="shared" si="83"/>
        <v>0.1633008113</v>
      </c>
      <c r="AF31" s="20">
        <f t="shared" si="83"/>
        <v>0.1888187689</v>
      </c>
      <c r="AG31" s="20">
        <f t="shared" si="83"/>
        <v>0.235075909</v>
      </c>
      <c r="AH31" s="20" t="str">
        <f t="shared" si="83"/>
        <v>---</v>
      </c>
      <c r="AI31" s="20" t="str">
        <f t="shared" si="83"/>
        <v>---</v>
      </c>
      <c r="AJ31" s="10"/>
      <c r="AK31" s="20">
        <f t="shared" si="76"/>
        <v>0.2018428382</v>
      </c>
      <c r="AL31" s="20">
        <f t="shared" si="77"/>
        <v>0.03212294632</v>
      </c>
      <c r="AM31" s="20">
        <f t="shared" si="78"/>
        <v>0.1998724031</v>
      </c>
      <c r="AN31" s="21">
        <f t="shared" si="79"/>
        <v>1.177092632</v>
      </c>
      <c r="AP31" s="20">
        <f t="shared" ref="AP31:AU31" si="84">IF(ISNUMBER(AD31),LN(AD31),"---")</f>
        <v>-1.513328672</v>
      </c>
      <c r="AQ31" s="20">
        <f t="shared" si="84"/>
        <v>-1.812161311</v>
      </c>
      <c r="AR31" s="20">
        <f t="shared" si="84"/>
        <v>-1.666967619</v>
      </c>
      <c r="AS31" s="20">
        <f t="shared" si="84"/>
        <v>-1.4478468</v>
      </c>
      <c r="AT31" s="20" t="str">
        <f t="shared" si="84"/>
        <v>---</v>
      </c>
      <c r="AU31" s="20" t="str">
        <f t="shared" si="84"/>
        <v>---</v>
      </c>
    </row>
    <row r="32">
      <c r="A32" s="1" t="s">
        <v>153</v>
      </c>
      <c r="B32" s="19">
        <f>'Raw Plate Reader Measurements'!$N$21</f>
        <v>0.577</v>
      </c>
      <c r="C32" s="19">
        <f>'Raw Plate Reader Measurements'!$N$22</f>
        <v>0.697</v>
      </c>
      <c r="D32" s="19">
        <f>'Raw Plate Reader Measurements'!$N$23</f>
        <v>0.564</v>
      </c>
      <c r="E32" s="19">
        <f>'Raw Plate Reader Measurements'!$N$24</f>
        <v>0.65</v>
      </c>
      <c r="F32" s="4"/>
      <c r="G32" s="4"/>
      <c r="H32" s="1"/>
      <c r="I32" s="19">
        <f>'Raw Plate Reader Measurements'!$C$21</f>
        <v>1173</v>
      </c>
      <c r="J32" s="19">
        <f>'Raw Plate Reader Measurements'!$C$22</f>
        <v>1103</v>
      </c>
      <c r="K32" s="19">
        <f>'Raw Plate Reader Measurements'!$C$23</f>
        <v>1120</v>
      </c>
      <c r="L32" s="19">
        <f>'Raw Plate Reader Measurements'!$C$24</f>
        <v>1083</v>
      </c>
      <c r="M32" s="4"/>
      <c r="N32" s="4"/>
      <c r="O32" s="1"/>
      <c r="P32" s="8">
        <f t="shared" ref="P32:U32" si="85">IF(ISBLANK(B32),"---", B32-$B$9)</f>
        <v>0.267</v>
      </c>
      <c r="Q32" s="8">
        <f t="shared" si="85"/>
        <v>0.387</v>
      </c>
      <c r="R32" s="8">
        <f t="shared" si="85"/>
        <v>0.254</v>
      </c>
      <c r="S32" s="8">
        <f t="shared" si="85"/>
        <v>0.34</v>
      </c>
      <c r="T32" s="8" t="str">
        <f t="shared" si="85"/>
        <v>---</v>
      </c>
      <c r="U32" s="8" t="str">
        <f t="shared" si="85"/>
        <v>---</v>
      </c>
      <c r="V32" s="1"/>
      <c r="W32" s="8">
        <f t="shared" ref="W32:AB32" si="86">IF(ISBLANK(I32),"---",I32-$I$9)</f>
        <v>834.25</v>
      </c>
      <c r="X32" s="8">
        <f t="shared" si="86"/>
        <v>764.25</v>
      </c>
      <c r="Y32" s="8">
        <f t="shared" si="86"/>
        <v>781.25</v>
      </c>
      <c r="Z32" s="8">
        <f t="shared" si="86"/>
        <v>744.25</v>
      </c>
      <c r="AA32" s="8" t="str">
        <f t="shared" si="86"/>
        <v>---</v>
      </c>
      <c r="AB32" s="8" t="str">
        <f t="shared" si="86"/>
        <v>---</v>
      </c>
      <c r="AC32" s="10"/>
      <c r="AD32" s="20">
        <f t="shared" ref="AD32:AI32" si="87">IF(AND(ISNUMBER(W32),ISNUMBER(P32)),(W32*$B$3)/(P32*$B$2),"---")</f>
        <v>0.2228296281</v>
      </c>
      <c r="AE32" s="20">
        <f t="shared" si="87"/>
        <v>0.140835605</v>
      </c>
      <c r="AF32" s="20">
        <f t="shared" si="87"/>
        <v>0.219353362</v>
      </c>
      <c r="AG32" s="20">
        <f t="shared" si="87"/>
        <v>0.1561089878</v>
      </c>
      <c r="AH32" s="20" t="str">
        <f t="shared" si="87"/>
        <v>---</v>
      </c>
      <c r="AI32" s="20" t="str">
        <f t="shared" si="87"/>
        <v>---</v>
      </c>
      <c r="AJ32" s="10"/>
      <c r="AK32" s="20">
        <f t="shared" si="76"/>
        <v>0.1847818957</v>
      </c>
      <c r="AL32" s="20">
        <f t="shared" si="77"/>
        <v>0.04241158778</v>
      </c>
      <c r="AM32" s="20">
        <f t="shared" si="78"/>
        <v>0.1810566166</v>
      </c>
      <c r="AN32" s="21">
        <f t="shared" si="79"/>
        <v>1.264304449</v>
      </c>
      <c r="AP32" s="20">
        <f t="shared" ref="AP32:AU32" si="88">IF(ISNUMBER(AD32),LN(AD32),"---")</f>
        <v>-1.501347799</v>
      </c>
      <c r="AQ32" s="20">
        <f t="shared" si="88"/>
        <v>-1.960161991</v>
      </c>
      <c r="AR32" s="20">
        <f t="shared" si="88"/>
        <v>-1.517071324</v>
      </c>
      <c r="AS32" s="20">
        <f t="shared" si="88"/>
        <v>-1.857200876</v>
      </c>
      <c r="AT32" s="20" t="str">
        <f t="shared" si="88"/>
        <v>---</v>
      </c>
      <c r="AU32" s="20" t="str">
        <f t="shared" si="88"/>
        <v>---</v>
      </c>
    </row>
    <row r="33">
      <c r="A33" s="1" t="s">
        <v>154</v>
      </c>
      <c r="B33" s="19">
        <f>'Raw Plate Reader Measurements'!$O$17</f>
        <v>0.385</v>
      </c>
      <c r="C33" s="19">
        <f>'Raw Plate Reader Measurements'!$O$18</f>
        <v>0.401</v>
      </c>
      <c r="D33" s="19">
        <f>'Raw Plate Reader Measurements'!$O$19</f>
        <v>0.526</v>
      </c>
      <c r="E33" s="19">
        <f>'Raw Plate Reader Measurements'!$O$20</f>
        <v>0.486</v>
      </c>
      <c r="F33" s="4"/>
      <c r="G33" s="4"/>
      <c r="H33" s="1"/>
      <c r="I33" s="19">
        <f>'Raw Plate Reader Measurements'!$D$17</f>
        <v>796</v>
      </c>
      <c r="J33" s="19">
        <f>'Raw Plate Reader Measurements'!$D$18</f>
        <v>799</v>
      </c>
      <c r="K33" s="19">
        <f>'Raw Plate Reader Measurements'!$D$19</f>
        <v>753</v>
      </c>
      <c r="L33" s="19">
        <f>'Raw Plate Reader Measurements'!$D$20</f>
        <v>743</v>
      </c>
      <c r="M33" s="4"/>
      <c r="N33" s="4"/>
      <c r="O33" s="1"/>
      <c r="P33" s="8">
        <f t="shared" ref="P33:U33" si="89">IF(ISBLANK(B33),"---", B33-$B$9)</f>
        <v>0.075</v>
      </c>
      <c r="Q33" s="8">
        <f t="shared" si="89"/>
        <v>0.091</v>
      </c>
      <c r="R33" s="8">
        <f t="shared" si="89"/>
        <v>0.216</v>
      </c>
      <c r="S33" s="8">
        <f t="shared" si="89"/>
        <v>0.176</v>
      </c>
      <c r="T33" s="8" t="str">
        <f t="shared" si="89"/>
        <v>---</v>
      </c>
      <c r="U33" s="8" t="str">
        <f t="shared" si="89"/>
        <v>---</v>
      </c>
      <c r="V33" s="1"/>
      <c r="W33" s="8">
        <f t="shared" ref="W33:AB33" si="90">IF(ISBLANK(I33),"---",I33-$I$9)</f>
        <v>457.25</v>
      </c>
      <c r="X33" s="8">
        <f t="shared" si="90"/>
        <v>460.25</v>
      </c>
      <c r="Y33" s="8">
        <f t="shared" si="90"/>
        <v>414.25</v>
      </c>
      <c r="Z33" s="8">
        <f t="shared" si="90"/>
        <v>404.25</v>
      </c>
      <c r="AA33" s="8" t="str">
        <f t="shared" si="90"/>
        <v>---</v>
      </c>
      <c r="AB33" s="8" t="str">
        <f t="shared" si="90"/>
        <v>---</v>
      </c>
      <c r="AC33" s="1"/>
      <c r="AD33" s="20">
        <f t="shared" ref="AD33:AI33" si="91">IF(AND(ISNUMBER(W33),ISNUMBER(P33)),(W33*$B$3)/(P33*$B$2),"---")</f>
        <v>0.4347908863</v>
      </c>
      <c r="AE33" s="20">
        <f t="shared" si="91"/>
        <v>0.3606952194</v>
      </c>
      <c r="AF33" s="20">
        <f t="shared" si="91"/>
        <v>0.1367718582</v>
      </c>
      <c r="AG33" s="20">
        <f t="shared" si="91"/>
        <v>0.1638043166</v>
      </c>
      <c r="AH33" s="20" t="str">
        <f t="shared" si="91"/>
        <v>---</v>
      </c>
      <c r="AI33" s="20" t="str">
        <f t="shared" si="91"/>
        <v>---</v>
      </c>
      <c r="AJ33" s="1"/>
      <c r="AK33" s="20">
        <f t="shared" si="76"/>
        <v>0.2740155701</v>
      </c>
      <c r="AL33" s="20">
        <f t="shared" si="77"/>
        <v>0.1464518359</v>
      </c>
      <c r="AM33" s="20">
        <f t="shared" si="78"/>
        <v>0.243464546</v>
      </c>
      <c r="AN33" s="21">
        <f t="shared" si="79"/>
        <v>1.771192045</v>
      </c>
      <c r="AP33" s="20">
        <f t="shared" ref="AP33:AU33" si="92">IF(ISNUMBER(AD33),LN(AD33),"---")</f>
        <v>-0.8328900847</v>
      </c>
      <c r="AQ33" s="20">
        <f t="shared" si="92"/>
        <v>-1.019721945</v>
      </c>
      <c r="AR33" s="20">
        <f t="shared" si="92"/>
        <v>-1.98944101</v>
      </c>
      <c r="AS33" s="20">
        <f t="shared" si="92"/>
        <v>-1.809082755</v>
      </c>
      <c r="AT33" s="20" t="str">
        <f t="shared" si="92"/>
        <v>---</v>
      </c>
      <c r="AU33" s="20" t="str">
        <f t="shared" si="92"/>
        <v>---</v>
      </c>
    </row>
    <row r="34">
      <c r="A34" s="1" t="s">
        <v>155</v>
      </c>
      <c r="B34" s="19">
        <f>'Raw Plate Reader Measurements'!$O$21</f>
        <v>0.545</v>
      </c>
      <c r="C34" s="19">
        <f>'Raw Plate Reader Measurements'!$O$22</f>
        <v>0.551</v>
      </c>
      <c r="D34" s="19">
        <f>'Raw Plate Reader Measurements'!$O$23</f>
        <v>0.527</v>
      </c>
      <c r="E34" s="19">
        <f>'Raw Plate Reader Measurements'!$O$24</f>
        <v>0.408</v>
      </c>
      <c r="F34" s="4"/>
      <c r="G34" s="4"/>
      <c r="H34" s="1"/>
      <c r="I34" s="19">
        <f>'Raw Plate Reader Measurements'!$D$21</f>
        <v>1045</v>
      </c>
      <c r="J34" s="19">
        <f>'Raw Plate Reader Measurements'!$D$22</f>
        <v>1025</v>
      </c>
      <c r="K34" s="19">
        <f>'Raw Plate Reader Measurements'!$D$23</f>
        <v>1026</v>
      </c>
      <c r="L34" s="19">
        <f>'Raw Plate Reader Measurements'!$D$24</f>
        <v>959</v>
      </c>
      <c r="M34" s="4"/>
      <c r="N34" s="4"/>
      <c r="O34" s="1"/>
      <c r="P34" s="8">
        <f t="shared" ref="P34:U34" si="93">IF(ISBLANK(B34),"---", B34-$B$9)</f>
        <v>0.235</v>
      </c>
      <c r="Q34" s="8">
        <f t="shared" si="93"/>
        <v>0.241</v>
      </c>
      <c r="R34" s="8">
        <f t="shared" si="93"/>
        <v>0.217</v>
      </c>
      <c r="S34" s="8">
        <f t="shared" si="93"/>
        <v>0.098</v>
      </c>
      <c r="T34" s="8" t="str">
        <f t="shared" si="93"/>
        <v>---</v>
      </c>
      <c r="U34" s="8" t="str">
        <f t="shared" si="93"/>
        <v>---</v>
      </c>
      <c r="V34" s="1"/>
      <c r="W34" s="8">
        <f t="shared" ref="W34:AB34" si="94">IF(ISBLANK(I34),"---",I34-$I$9)</f>
        <v>706.25</v>
      </c>
      <c r="X34" s="8">
        <f t="shared" si="94"/>
        <v>686.25</v>
      </c>
      <c r="Y34" s="8">
        <f t="shared" si="94"/>
        <v>687.25</v>
      </c>
      <c r="Z34" s="8">
        <f t="shared" si="94"/>
        <v>620.25</v>
      </c>
      <c r="AA34" s="8" t="str">
        <f t="shared" si="94"/>
        <v>---</v>
      </c>
      <c r="AB34" s="8" t="str">
        <f t="shared" si="94"/>
        <v>---</v>
      </c>
      <c r="AC34" s="1"/>
      <c r="AD34" s="20">
        <f t="shared" ref="AD34:AI34" si="95">IF(AND(ISNUMBER(W34),ISNUMBER(P34)),(W34*$B$3)/(P34*$B$2),"---")</f>
        <v>0.2143278365</v>
      </c>
      <c r="AE34" s="20">
        <f t="shared" si="95"/>
        <v>0.2030735198</v>
      </c>
      <c r="AF34" s="20">
        <f t="shared" si="95"/>
        <v>0.2258619098</v>
      </c>
      <c r="AG34" s="20">
        <f t="shared" si="95"/>
        <v>0.4513658303</v>
      </c>
      <c r="AH34" s="20" t="str">
        <f t="shared" si="95"/>
        <v>---</v>
      </c>
      <c r="AI34" s="20" t="str">
        <f t="shared" si="95"/>
        <v>---</v>
      </c>
      <c r="AJ34" s="1"/>
      <c r="AK34" s="20">
        <f t="shared" si="76"/>
        <v>0.2736572741</v>
      </c>
      <c r="AL34" s="20">
        <f t="shared" si="77"/>
        <v>0.1188371103</v>
      </c>
      <c r="AM34" s="20">
        <f t="shared" si="78"/>
        <v>0.2580927991</v>
      </c>
      <c r="AN34" s="21">
        <f t="shared" si="79"/>
        <v>1.455225029</v>
      </c>
      <c r="AP34" s="20">
        <f t="shared" ref="AP34:AU34" si="96">IF(ISNUMBER(AD34),LN(AD34),"---")</f>
        <v>-1.54024849</v>
      </c>
      <c r="AQ34" s="20">
        <f t="shared" si="96"/>
        <v>-1.594187199</v>
      </c>
      <c r="AR34" s="20">
        <f t="shared" si="96"/>
        <v>-1.487831485</v>
      </c>
      <c r="AS34" s="20">
        <f t="shared" si="96"/>
        <v>-0.7954771145</v>
      </c>
      <c r="AT34" s="20" t="str">
        <f t="shared" si="96"/>
        <v>---</v>
      </c>
      <c r="AU34" s="20" t="str">
        <f t="shared" si="96"/>
        <v>---</v>
      </c>
    </row>
    <row r="35">
      <c r="A35" s="1" t="s">
        <v>156</v>
      </c>
      <c r="B35" s="19">
        <f>'Raw Plate Reader Measurements'!$P$17</f>
        <v>0.518</v>
      </c>
      <c r="C35" s="19">
        <f>'Raw Plate Reader Measurements'!$P$18</f>
        <v>0.692</v>
      </c>
      <c r="D35" s="19">
        <f>'Raw Plate Reader Measurements'!$P$19</f>
        <v>0.523</v>
      </c>
      <c r="E35" s="19">
        <f>'Raw Plate Reader Measurements'!$P$20</f>
        <v>0.637</v>
      </c>
      <c r="F35" s="4"/>
      <c r="G35" s="4"/>
      <c r="H35" s="1"/>
      <c r="I35" s="19">
        <f>'Raw Plate Reader Measurements'!$E$17</f>
        <v>1220</v>
      </c>
      <c r="J35" s="19">
        <f>'Raw Plate Reader Measurements'!$E$18</f>
        <v>937</v>
      </c>
      <c r="K35" s="19">
        <f>'Raw Plate Reader Measurements'!$E$19</f>
        <v>1194</v>
      </c>
      <c r="L35" s="19">
        <f>'Raw Plate Reader Measurements'!$E$20</f>
        <v>1182</v>
      </c>
      <c r="M35" s="4"/>
      <c r="N35" s="4"/>
      <c r="O35" s="1"/>
      <c r="P35" s="8">
        <f t="shared" ref="P35:U35" si="97">IF(ISBLANK(B35),"---", B35-$B$9)</f>
        <v>0.208</v>
      </c>
      <c r="Q35" s="8">
        <f t="shared" si="97"/>
        <v>0.382</v>
      </c>
      <c r="R35" s="8">
        <f t="shared" si="97"/>
        <v>0.213</v>
      </c>
      <c r="S35" s="8">
        <f t="shared" si="97"/>
        <v>0.327</v>
      </c>
      <c r="T35" s="8" t="str">
        <f t="shared" si="97"/>
        <v>---</v>
      </c>
      <c r="U35" s="8" t="str">
        <f t="shared" si="97"/>
        <v>---</v>
      </c>
      <c r="V35" s="1"/>
      <c r="W35" s="8">
        <f t="shared" ref="W35:AB35" si="98">IF(ISBLANK(I35),"---",I35-$I$9)</f>
        <v>881.25</v>
      </c>
      <c r="X35" s="8">
        <f t="shared" si="98"/>
        <v>598.25</v>
      </c>
      <c r="Y35" s="8">
        <f t="shared" si="98"/>
        <v>855.25</v>
      </c>
      <c r="Z35" s="8">
        <f t="shared" si="98"/>
        <v>843.25</v>
      </c>
      <c r="AA35" s="8" t="str">
        <f t="shared" si="98"/>
        <v>---</v>
      </c>
      <c r="AB35" s="8" t="str">
        <f t="shared" si="98"/>
        <v>---</v>
      </c>
      <c r="AC35" s="1"/>
      <c r="AD35" s="20">
        <f t="shared" ref="AD35:AI35" si="99">IF(AND(ISNUMBER(W35),ISNUMBER(P35)),(W35*$B$3)/(P35*$B$2),"---")</f>
        <v>0.3021508195</v>
      </c>
      <c r="AE35" s="20">
        <f t="shared" si="99"/>
        <v>0.1116882087</v>
      </c>
      <c r="AF35" s="20">
        <f t="shared" si="99"/>
        <v>0.2863528177</v>
      </c>
      <c r="AG35" s="20">
        <f t="shared" si="99"/>
        <v>0.183906288</v>
      </c>
      <c r="AH35" s="20" t="str">
        <f t="shared" si="99"/>
        <v>---</v>
      </c>
      <c r="AI35" s="20" t="str">
        <f t="shared" si="99"/>
        <v>---</v>
      </c>
      <c r="AJ35" s="1"/>
      <c r="AK35" s="20">
        <f t="shared" si="76"/>
        <v>0.2210245335</v>
      </c>
      <c r="AL35" s="20">
        <f t="shared" si="77"/>
        <v>0.08978020392</v>
      </c>
      <c r="AM35" s="20">
        <f t="shared" si="78"/>
        <v>0.2053204869</v>
      </c>
      <c r="AN35" s="21">
        <f t="shared" si="79"/>
        <v>1.588641196</v>
      </c>
      <c r="AP35" s="20">
        <f t="shared" ref="AP35:AU35" si="100">IF(ISNUMBER(AD35),LN(AD35),"---")</f>
        <v>-1.196828984</v>
      </c>
      <c r="AQ35" s="20">
        <f t="shared" si="100"/>
        <v>-2.19204414</v>
      </c>
      <c r="AR35" s="20">
        <f t="shared" si="100"/>
        <v>-1.2505306</v>
      </c>
      <c r="AS35" s="20">
        <f t="shared" si="100"/>
        <v>-1.693328955</v>
      </c>
      <c r="AT35" s="20" t="str">
        <f t="shared" si="100"/>
        <v>---</v>
      </c>
      <c r="AU35" s="20" t="str">
        <f t="shared" si="100"/>
        <v>---</v>
      </c>
    </row>
    <row r="36">
      <c r="A36" s="1" t="s">
        <v>157</v>
      </c>
      <c r="B36" s="19">
        <f>'Raw Plate Reader Measurements'!$P$21</f>
        <v>0.494</v>
      </c>
      <c r="C36" s="19">
        <f>'Raw Plate Reader Measurements'!$P$22</f>
        <v>0.487</v>
      </c>
      <c r="D36" s="19">
        <f>'Raw Plate Reader Measurements'!$P$23</f>
        <v>0.612</v>
      </c>
      <c r="E36" s="19">
        <f>'Raw Plate Reader Measurements'!$P$24</f>
        <v>0.633</v>
      </c>
      <c r="F36" s="4"/>
      <c r="G36" s="4"/>
      <c r="H36" s="1"/>
      <c r="I36" s="19">
        <f>'Raw Plate Reader Measurements'!$E$21</f>
        <v>1216</v>
      </c>
      <c r="J36" s="19">
        <f>'Raw Plate Reader Measurements'!$E$22</f>
        <v>1202</v>
      </c>
      <c r="K36" s="19">
        <f>'Raw Plate Reader Measurements'!$E$23</f>
        <v>1166</v>
      </c>
      <c r="L36" s="19">
        <f>'Raw Plate Reader Measurements'!$E$24</f>
        <v>1158</v>
      </c>
      <c r="M36" s="4"/>
      <c r="N36" s="4"/>
      <c r="O36" s="1"/>
      <c r="P36" s="8">
        <f t="shared" ref="P36:U36" si="101">IF(ISBLANK(B36),"---", B36-$B$9)</f>
        <v>0.184</v>
      </c>
      <c r="Q36" s="8">
        <f t="shared" si="101"/>
        <v>0.177</v>
      </c>
      <c r="R36" s="8">
        <f t="shared" si="101"/>
        <v>0.302</v>
      </c>
      <c r="S36" s="8">
        <f t="shared" si="101"/>
        <v>0.323</v>
      </c>
      <c r="T36" s="8" t="str">
        <f t="shared" si="101"/>
        <v>---</v>
      </c>
      <c r="U36" s="8" t="str">
        <f t="shared" si="101"/>
        <v>---</v>
      </c>
      <c r="V36" s="1"/>
      <c r="W36" s="8">
        <f t="shared" ref="W36:AB36" si="102">IF(ISBLANK(I36),"---",I36-$I$9)</f>
        <v>877.25</v>
      </c>
      <c r="X36" s="8">
        <f t="shared" si="102"/>
        <v>863.25</v>
      </c>
      <c r="Y36" s="8">
        <f t="shared" si="102"/>
        <v>827.25</v>
      </c>
      <c r="Z36" s="8">
        <f t="shared" si="102"/>
        <v>819.25</v>
      </c>
      <c r="AA36" s="8" t="str">
        <f t="shared" si="102"/>
        <v>---</v>
      </c>
      <c r="AB36" s="8" t="str">
        <f t="shared" si="102"/>
        <v>---</v>
      </c>
      <c r="AC36" s="1"/>
      <c r="AD36" s="20">
        <f t="shared" ref="AD36:AI36" si="103">IF(AND(ISNUMBER(W36),ISNUMBER(P36)),(W36*$B$3)/(P36*$B$2),"---")</f>
        <v>0.3400114445</v>
      </c>
      <c r="AE36" s="20">
        <f t="shared" si="103"/>
        <v>0.3478173982</v>
      </c>
      <c r="AF36" s="20">
        <f t="shared" si="103"/>
        <v>0.1953519786</v>
      </c>
      <c r="AG36" s="20">
        <f t="shared" si="103"/>
        <v>0.1808847313</v>
      </c>
      <c r="AH36" s="20" t="str">
        <f t="shared" si="103"/>
        <v>---</v>
      </c>
      <c r="AI36" s="20" t="str">
        <f t="shared" si="103"/>
        <v>---</v>
      </c>
      <c r="AJ36" s="1"/>
      <c r="AK36" s="20">
        <f t="shared" si="76"/>
        <v>0.2660163882</v>
      </c>
      <c r="AL36" s="20">
        <f t="shared" si="77"/>
        <v>0.09019891238</v>
      </c>
      <c r="AM36" s="20">
        <f t="shared" si="78"/>
        <v>0.2542530317</v>
      </c>
      <c r="AN36" s="21">
        <f t="shared" si="79"/>
        <v>1.41942566</v>
      </c>
      <c r="AP36" s="20">
        <f t="shared" ref="AP36:AU36" si="104">IF(ISNUMBER(AD36),LN(AD36),"---")</f>
        <v>-1.078776002</v>
      </c>
      <c r="AQ36" s="20">
        <f t="shared" si="104"/>
        <v>-1.056077655</v>
      </c>
      <c r="AR36" s="20">
        <f t="shared" si="104"/>
        <v>-1.632952329</v>
      </c>
      <c r="AS36" s="20">
        <f t="shared" si="104"/>
        <v>-1.709895294</v>
      </c>
      <c r="AT36" s="20" t="str">
        <f t="shared" si="104"/>
        <v>---</v>
      </c>
      <c r="AU36" s="20" t="str">
        <f t="shared" si="104"/>
        <v>---</v>
      </c>
    </row>
    <row r="37">
      <c r="A37" s="1" t="s">
        <v>158</v>
      </c>
      <c r="B37" s="19">
        <f>'Raw Plate Reader Measurements'!$Q$17</f>
        <v>0.515</v>
      </c>
      <c r="C37" s="19">
        <f>'Raw Plate Reader Measurements'!$Q$18</f>
        <v>0.549</v>
      </c>
      <c r="D37" s="19">
        <f>'Raw Plate Reader Measurements'!$Q$19</f>
        <v>0.548</v>
      </c>
      <c r="E37" s="19">
        <f>'Raw Plate Reader Measurements'!$Q$20</f>
        <v>0.49</v>
      </c>
      <c r="F37" s="4"/>
      <c r="G37" s="4"/>
      <c r="H37" s="1"/>
      <c r="I37" s="19">
        <f>'Raw Plate Reader Measurements'!$F$17</f>
        <v>253</v>
      </c>
      <c r="J37" s="19">
        <f>'Raw Plate Reader Measurements'!$F$18</f>
        <v>244</v>
      </c>
      <c r="K37" s="19">
        <f>'Raw Plate Reader Measurements'!$F$19</f>
        <v>246</v>
      </c>
      <c r="L37" s="19">
        <f>'Raw Plate Reader Measurements'!$F$20</f>
        <v>247</v>
      </c>
      <c r="M37" s="4"/>
      <c r="N37" s="4"/>
      <c r="O37" s="1"/>
      <c r="P37" s="8">
        <f t="shared" ref="P37:U37" si="105">IF(ISBLANK(B37),"---", B37-$B$9)</f>
        <v>0.205</v>
      </c>
      <c r="Q37" s="8">
        <f t="shared" si="105"/>
        <v>0.239</v>
      </c>
      <c r="R37" s="8">
        <f t="shared" si="105"/>
        <v>0.238</v>
      </c>
      <c r="S37" s="8">
        <f t="shared" si="105"/>
        <v>0.18</v>
      </c>
      <c r="T37" s="8" t="str">
        <f t="shared" si="105"/>
        <v>---</v>
      </c>
      <c r="U37" s="8" t="str">
        <f t="shared" si="105"/>
        <v>---</v>
      </c>
      <c r="V37" s="1"/>
      <c r="W37" s="8">
        <f t="shared" ref="W37:AB37" si="106">IF(ISBLANK(I37),"---",I37-$I$9)</f>
        <v>-85.75</v>
      </c>
      <c r="X37" s="8">
        <f t="shared" si="106"/>
        <v>-94.75</v>
      </c>
      <c r="Y37" s="8">
        <f t="shared" si="106"/>
        <v>-92.75</v>
      </c>
      <c r="Z37" s="8">
        <f t="shared" si="106"/>
        <v>-91.75</v>
      </c>
      <c r="AA37" s="8" t="str">
        <f t="shared" si="106"/>
        <v>---</v>
      </c>
      <c r="AB37" s="8" t="str">
        <f t="shared" si="106"/>
        <v>---</v>
      </c>
      <c r="AC37" s="1"/>
      <c r="AD37" s="20">
        <f t="shared" ref="AD37:AI37" si="107">IF(AND(ISNUMBER(W37),ISNUMBER(P37)),(W37*$B$3)/(P37*$B$2),"---")</f>
        <v>-0.02983103002</v>
      </c>
      <c r="AE37" s="20">
        <f t="shared" si="107"/>
        <v>-0.02827283112</v>
      </c>
      <c r="AF37" s="20">
        <f t="shared" si="107"/>
        <v>-0.02779232903</v>
      </c>
      <c r="AG37" s="20">
        <f t="shared" si="107"/>
        <v>-0.03635143413</v>
      </c>
      <c r="AH37" s="20" t="str">
        <f t="shared" si="107"/>
        <v>---</v>
      </c>
      <c r="AI37" s="20" t="str">
        <f t="shared" si="107"/>
        <v>---</v>
      </c>
      <c r="AJ37" s="1"/>
      <c r="AK37" s="20">
        <f t="shared" si="76"/>
        <v>-0.03056190607</v>
      </c>
      <c r="AL37" s="20">
        <f t="shared" si="77"/>
        <v>0.003956565686</v>
      </c>
      <c r="AM37" s="20" t="str">
        <f t="shared" si="78"/>
        <v>#NUM!</v>
      </c>
      <c r="AN37" s="21" t="str">
        <f t="shared" si="79"/>
        <v>#NUM!</v>
      </c>
      <c r="AP37" s="20" t="str">
        <f t="shared" ref="AP37:AU37" si="108">IF(ISNUMBER(AD37),LN(AD37),"---")</f>
        <v>#NUM!</v>
      </c>
      <c r="AQ37" s="20" t="str">
        <f t="shared" si="108"/>
        <v>#NUM!</v>
      </c>
      <c r="AR37" s="20" t="str">
        <f t="shared" si="108"/>
        <v>#NUM!</v>
      </c>
      <c r="AS37" s="20" t="str">
        <f t="shared" si="108"/>
        <v>#NUM!</v>
      </c>
      <c r="AT37" s="20" t="str">
        <f t="shared" si="108"/>
        <v>---</v>
      </c>
      <c r="AU37" s="20" t="str">
        <f t="shared" si="108"/>
        <v>---</v>
      </c>
    </row>
    <row r="38">
      <c r="A38" s="1" t="s">
        <v>159</v>
      </c>
      <c r="B38" s="19">
        <f>'Raw Plate Reader Measurements'!$Q$21</f>
        <v>0.638</v>
      </c>
      <c r="C38" s="19">
        <f>'Raw Plate Reader Measurements'!$Q$22</f>
        <v>0.587</v>
      </c>
      <c r="D38" s="19">
        <f>'Raw Plate Reader Measurements'!$Q$23</f>
        <v>0.484</v>
      </c>
      <c r="E38" s="19">
        <f>'Raw Plate Reader Measurements'!$Q$24</f>
        <v>0.571</v>
      </c>
      <c r="F38" s="4"/>
      <c r="G38" s="4"/>
      <c r="H38" s="1"/>
      <c r="I38" s="19">
        <f>'Raw Plate Reader Measurements'!$F$21</f>
        <v>237</v>
      </c>
      <c r="J38" s="19">
        <f>'Raw Plate Reader Measurements'!$F$22</f>
        <v>242</v>
      </c>
      <c r="K38" s="19">
        <f>'Raw Plate Reader Measurements'!$F$23</f>
        <v>228</v>
      </c>
      <c r="L38" s="19">
        <f>'Raw Plate Reader Measurements'!$F$24</f>
        <v>205</v>
      </c>
      <c r="M38" s="4"/>
      <c r="N38" s="4"/>
      <c r="O38" s="1"/>
      <c r="P38" s="8">
        <f t="shared" ref="P38:U38" si="109">IF(ISBLANK(B38),"---", B38-$B$9)</f>
        <v>0.328</v>
      </c>
      <c r="Q38" s="8">
        <f t="shared" si="109"/>
        <v>0.277</v>
      </c>
      <c r="R38" s="8">
        <f t="shared" si="109"/>
        <v>0.174</v>
      </c>
      <c r="S38" s="8">
        <f t="shared" si="109"/>
        <v>0.261</v>
      </c>
      <c r="T38" s="8" t="str">
        <f t="shared" si="109"/>
        <v>---</v>
      </c>
      <c r="U38" s="8" t="str">
        <f t="shared" si="109"/>
        <v>---</v>
      </c>
      <c r="V38" s="1"/>
      <c r="W38" s="8">
        <f t="shared" ref="W38:AB38" si="110">IF(ISBLANK(I38),"---",I38-$I$9)</f>
        <v>-101.75</v>
      </c>
      <c r="X38" s="8">
        <f t="shared" si="110"/>
        <v>-96.75</v>
      </c>
      <c r="Y38" s="8">
        <f t="shared" si="110"/>
        <v>-110.75</v>
      </c>
      <c r="Z38" s="8">
        <f t="shared" si="110"/>
        <v>-133.75</v>
      </c>
      <c r="AA38" s="8" t="str">
        <f t="shared" si="110"/>
        <v>---</v>
      </c>
      <c r="AB38" s="8" t="str">
        <f t="shared" si="110"/>
        <v>---</v>
      </c>
      <c r="AC38" s="1"/>
      <c r="AD38" s="20">
        <f t="shared" ref="AD38:AI38" si="111">IF(AND(ISNUMBER(W38),ISNUMBER(P38)),(W38*$B$3)/(P38*$B$2),"---")</f>
        <v>-0.02212323108</v>
      </c>
      <c r="AE38" s="20">
        <f t="shared" si="111"/>
        <v>-0.02490916595</v>
      </c>
      <c r="AF38" s="20">
        <f t="shared" si="111"/>
        <v>-0.04539232919</v>
      </c>
      <c r="AG38" s="20">
        <f t="shared" si="111"/>
        <v>-0.03654611906</v>
      </c>
      <c r="AH38" s="20" t="str">
        <f t="shared" si="111"/>
        <v>---</v>
      </c>
      <c r="AI38" s="20" t="str">
        <f t="shared" si="111"/>
        <v>---</v>
      </c>
      <c r="AJ38" s="1"/>
      <c r="AK38" s="20">
        <f t="shared" si="76"/>
        <v>-0.03224271132</v>
      </c>
      <c r="AL38" s="20">
        <f t="shared" si="77"/>
        <v>0.01076439403</v>
      </c>
      <c r="AM38" s="20" t="str">
        <f t="shared" si="78"/>
        <v>#NUM!</v>
      </c>
      <c r="AN38" s="21" t="str">
        <f t="shared" si="79"/>
        <v>#NUM!</v>
      </c>
      <c r="AP38" s="20" t="str">
        <f t="shared" ref="AP38:AU38" si="112">IF(ISNUMBER(AD38),LN(AD38),"---")</f>
        <v>#NUM!</v>
      </c>
      <c r="AQ38" s="20" t="str">
        <f t="shared" si="112"/>
        <v>#NUM!</v>
      </c>
      <c r="AR38" s="20" t="str">
        <f t="shared" si="112"/>
        <v>#NUM!</v>
      </c>
      <c r="AS38" s="20" t="str">
        <f t="shared" si="112"/>
        <v>#NUM!</v>
      </c>
      <c r="AT38" s="20" t="str">
        <f t="shared" si="112"/>
        <v>---</v>
      </c>
      <c r="AU38" s="20" t="str">
        <f t="shared" si="112"/>
        <v>---</v>
      </c>
    </row>
    <row r="39">
      <c r="A39" s="1" t="s">
        <v>160</v>
      </c>
      <c r="B39" s="19">
        <f>'Raw Plate Reader Measurements'!$R$17</f>
        <v>0.397</v>
      </c>
      <c r="C39" s="19">
        <f>'Raw Plate Reader Measurements'!$R$18</f>
        <v>0.449</v>
      </c>
      <c r="D39" s="19">
        <f>'Raw Plate Reader Measurements'!$R$19</f>
        <v>0.418</v>
      </c>
      <c r="E39" s="19">
        <f>'Raw Plate Reader Measurements'!$R$20</f>
        <v>0.623</v>
      </c>
      <c r="F39" s="4"/>
      <c r="G39" s="4"/>
      <c r="H39" s="1"/>
      <c r="I39" s="19">
        <f>'Raw Plate Reader Measurements'!$G$17</f>
        <v>941</v>
      </c>
      <c r="J39" s="19">
        <f>'Raw Plate Reader Measurements'!$G$18</f>
        <v>924</v>
      </c>
      <c r="K39" s="19">
        <f>'Raw Plate Reader Measurements'!$G$19</f>
        <v>898</v>
      </c>
      <c r="L39" s="19">
        <f>'Raw Plate Reader Measurements'!$G$20</f>
        <v>891</v>
      </c>
      <c r="M39" s="4"/>
      <c r="N39" s="4"/>
      <c r="O39" s="1"/>
      <c r="P39" s="8">
        <f t="shared" ref="P39:U39" si="113">IF(ISBLANK(B39),"---", B39-$B$9)</f>
        <v>0.087</v>
      </c>
      <c r="Q39" s="8">
        <f t="shared" si="113"/>
        <v>0.139</v>
      </c>
      <c r="R39" s="8">
        <f t="shared" si="113"/>
        <v>0.108</v>
      </c>
      <c r="S39" s="8">
        <f t="shared" si="113"/>
        <v>0.313</v>
      </c>
      <c r="T39" s="8" t="str">
        <f t="shared" si="113"/>
        <v>---</v>
      </c>
      <c r="U39" s="8" t="str">
        <f t="shared" si="113"/>
        <v>---</v>
      </c>
      <c r="V39" s="1"/>
      <c r="W39" s="8">
        <f t="shared" ref="W39:AB39" si="114">IF(ISBLANK(I39),"---",I39-$I$9)</f>
        <v>602.25</v>
      </c>
      <c r="X39" s="8">
        <f t="shared" si="114"/>
        <v>585.25</v>
      </c>
      <c r="Y39" s="8">
        <f t="shared" si="114"/>
        <v>559.25</v>
      </c>
      <c r="Z39" s="8">
        <f t="shared" si="114"/>
        <v>552.25</v>
      </c>
      <c r="AA39" s="8" t="str">
        <f t="shared" si="114"/>
        <v>---</v>
      </c>
      <c r="AB39" s="8" t="str">
        <f t="shared" si="114"/>
        <v>---</v>
      </c>
      <c r="AC39" s="1"/>
      <c r="AD39" s="20">
        <f t="shared" ref="AD39:AI39" si="115">IF(AND(ISNUMBER(W39),ISNUMBER(P39)),(W39*$B$3)/(P39*$B$2),"---")</f>
        <v>0.4936800046</v>
      </c>
      <c r="AE39" s="20">
        <f t="shared" si="115"/>
        <v>0.3002718388</v>
      </c>
      <c r="AF39" s="20">
        <f t="shared" si="115"/>
        <v>0.3692922713</v>
      </c>
      <c r="AG39" s="20">
        <f t="shared" si="115"/>
        <v>0.1258286011</v>
      </c>
      <c r="AH39" s="20" t="str">
        <f t="shared" si="115"/>
        <v>---</v>
      </c>
      <c r="AI39" s="20" t="str">
        <f t="shared" si="115"/>
        <v>---</v>
      </c>
      <c r="AJ39" s="1"/>
      <c r="AK39" s="20">
        <f t="shared" si="76"/>
        <v>0.322268179</v>
      </c>
      <c r="AL39" s="20">
        <f t="shared" si="77"/>
        <v>0.1534770623</v>
      </c>
      <c r="AM39" s="20">
        <f t="shared" si="78"/>
        <v>0.2880895015</v>
      </c>
      <c r="AN39" s="21">
        <f t="shared" si="79"/>
        <v>1.801617154</v>
      </c>
      <c r="AP39" s="20">
        <f t="shared" ref="AP39:AU39" si="116">IF(ISNUMBER(AD39),LN(AD39),"---")</f>
        <v>-0.7058677356</v>
      </c>
      <c r="AQ39" s="20">
        <f t="shared" si="116"/>
        <v>-1.203067085</v>
      </c>
      <c r="AR39" s="20">
        <f t="shared" si="116"/>
        <v>-0.9961668852</v>
      </c>
      <c r="AS39" s="20">
        <f t="shared" si="116"/>
        <v>-2.072834607</v>
      </c>
      <c r="AT39" s="20" t="str">
        <f t="shared" si="116"/>
        <v>---</v>
      </c>
      <c r="AU39" s="20" t="str">
        <f t="shared" si="116"/>
        <v>---</v>
      </c>
    </row>
    <row r="40">
      <c r="A40" s="1" t="s">
        <v>161</v>
      </c>
      <c r="B40" s="19">
        <f>'Raw Plate Reader Measurements'!$R$21</f>
        <v>0.575</v>
      </c>
      <c r="C40" s="19">
        <f>'Raw Plate Reader Measurements'!$R$22</f>
        <v>0.646</v>
      </c>
      <c r="D40" s="19">
        <f>'Raw Plate Reader Measurements'!$R$23</f>
        <v>0.665</v>
      </c>
      <c r="E40" s="19">
        <f>'Raw Plate Reader Measurements'!$R$24</f>
        <v>0.416</v>
      </c>
      <c r="F40" s="4"/>
      <c r="G40" s="4"/>
      <c r="H40" s="1"/>
      <c r="I40" s="19">
        <f>'Raw Plate Reader Measurements'!$G$21</f>
        <v>959</v>
      </c>
      <c r="J40" s="19">
        <f>'Raw Plate Reader Measurements'!$G$22</f>
        <v>923</v>
      </c>
      <c r="K40" s="19">
        <f>'Raw Plate Reader Measurements'!$G$23</f>
        <v>896</v>
      </c>
      <c r="L40" s="19">
        <f>'Raw Plate Reader Measurements'!$G$24</f>
        <v>940</v>
      </c>
      <c r="M40" s="4"/>
      <c r="N40" s="4"/>
      <c r="O40" s="1"/>
      <c r="P40" s="8">
        <f t="shared" ref="P40:U40" si="117">IF(ISBLANK(B40),"---", B40-$B$9)</f>
        <v>0.265</v>
      </c>
      <c r="Q40" s="8">
        <f t="shared" si="117"/>
        <v>0.336</v>
      </c>
      <c r="R40" s="8">
        <f t="shared" si="117"/>
        <v>0.355</v>
      </c>
      <c r="S40" s="8">
        <f t="shared" si="117"/>
        <v>0.106</v>
      </c>
      <c r="T40" s="8" t="str">
        <f t="shared" si="117"/>
        <v>---</v>
      </c>
      <c r="U40" s="8" t="str">
        <f t="shared" si="117"/>
        <v>---</v>
      </c>
      <c r="V40" s="1"/>
      <c r="W40" s="8">
        <f t="shared" ref="W40:AB40" si="118">IF(ISBLANK(I40),"---",I40-$I$9)</f>
        <v>620.25</v>
      </c>
      <c r="X40" s="8">
        <f t="shared" si="118"/>
        <v>584.25</v>
      </c>
      <c r="Y40" s="8">
        <f t="shared" si="118"/>
        <v>557.25</v>
      </c>
      <c r="Z40" s="8">
        <f t="shared" si="118"/>
        <v>601.25</v>
      </c>
      <c r="AA40" s="8" t="str">
        <f t="shared" si="118"/>
        <v>---</v>
      </c>
      <c r="AB40" s="8" t="str">
        <f t="shared" si="118"/>
        <v>---</v>
      </c>
      <c r="AC40" s="1"/>
      <c r="AD40" s="20">
        <f t="shared" ref="AD40:AI40" si="119">IF(AND(ISNUMBER(W40),ISNUMBER(P40)),(W40*$B$3)/(P40*$B$2),"---")</f>
        <v>0.1669201939</v>
      </c>
      <c r="AE40" s="20">
        <f t="shared" si="119"/>
        <v>0.1240073495</v>
      </c>
      <c r="AF40" s="20">
        <f t="shared" si="119"/>
        <v>0.1119462901</v>
      </c>
      <c r="AG40" s="20">
        <f t="shared" si="119"/>
        <v>0.4045173985</v>
      </c>
      <c r="AH40" s="20" t="str">
        <f t="shared" si="119"/>
        <v>---</v>
      </c>
      <c r="AI40" s="20" t="str">
        <f t="shared" si="119"/>
        <v>---</v>
      </c>
      <c r="AJ40" s="1"/>
      <c r="AK40" s="20">
        <f t="shared" si="76"/>
        <v>0.201847808</v>
      </c>
      <c r="AL40" s="20">
        <f t="shared" si="77"/>
        <v>0.1371572346</v>
      </c>
      <c r="AM40" s="20">
        <f t="shared" si="78"/>
        <v>0.1749749202</v>
      </c>
      <c r="AN40" s="21">
        <f t="shared" si="79"/>
        <v>1.792890075</v>
      </c>
      <c r="AP40" s="20">
        <f t="shared" ref="AP40:AU40" si="120">IF(ISNUMBER(AD40),LN(AD40),"---")</f>
        <v>-1.790239462</v>
      </c>
      <c r="AQ40" s="20">
        <f t="shared" si="120"/>
        <v>-2.087414445</v>
      </c>
      <c r="AR40" s="20">
        <f t="shared" si="120"/>
        <v>-2.189736076</v>
      </c>
      <c r="AS40" s="20">
        <f t="shared" si="120"/>
        <v>-0.9050605311</v>
      </c>
      <c r="AT40" s="20" t="str">
        <f t="shared" si="120"/>
        <v>---</v>
      </c>
      <c r="AU40" s="20" t="str">
        <f t="shared" si="120"/>
        <v>---</v>
      </c>
    </row>
    <row r="41">
      <c r="A41" s="1" t="s">
        <v>162</v>
      </c>
      <c r="B41" s="19">
        <f>'Raw Plate Reader Measurements'!$S$17</f>
        <v>0.508</v>
      </c>
      <c r="C41" s="19">
        <f>'Raw Plate Reader Measurements'!$S$18</f>
        <v>0.519</v>
      </c>
      <c r="D41" s="19">
        <f>'Raw Plate Reader Measurements'!$S$19</f>
        <v>0.509</v>
      </c>
      <c r="E41" s="19">
        <f>'Raw Plate Reader Measurements'!$S$20</f>
        <v>0.472</v>
      </c>
      <c r="F41" s="4"/>
      <c r="G41" s="4"/>
      <c r="H41" s="1"/>
      <c r="I41" s="19">
        <f>'Raw Plate Reader Measurements'!$H$17</f>
        <v>481</v>
      </c>
      <c r="J41" s="19">
        <f>'Raw Plate Reader Measurements'!$H$18</f>
        <v>459</v>
      </c>
      <c r="K41" s="19">
        <f>'Raw Plate Reader Measurements'!$H$19</f>
        <v>462</v>
      </c>
      <c r="L41" s="19">
        <f>'Raw Plate Reader Measurements'!$H$20</f>
        <v>470</v>
      </c>
      <c r="M41" s="4"/>
      <c r="N41" s="4"/>
      <c r="O41" s="1"/>
      <c r="P41" s="8">
        <f t="shared" ref="P41:U41" si="121">IF(ISBLANK(B41),"---", B41-$B$9)</f>
        <v>0.198</v>
      </c>
      <c r="Q41" s="8">
        <f t="shared" si="121"/>
        <v>0.209</v>
      </c>
      <c r="R41" s="8">
        <f t="shared" si="121"/>
        <v>0.199</v>
      </c>
      <c r="S41" s="8">
        <f t="shared" si="121"/>
        <v>0.162</v>
      </c>
      <c r="T41" s="8" t="str">
        <f t="shared" si="121"/>
        <v>---</v>
      </c>
      <c r="U41" s="8" t="str">
        <f t="shared" si="121"/>
        <v>---</v>
      </c>
      <c r="V41" s="1"/>
      <c r="W41" s="8">
        <f t="shared" ref="W41:AB41" si="122">IF(ISBLANK(I41),"---",I41-$I$9)</f>
        <v>142.25</v>
      </c>
      <c r="X41" s="8">
        <f t="shared" si="122"/>
        <v>120.25</v>
      </c>
      <c r="Y41" s="8">
        <f t="shared" si="122"/>
        <v>123.25</v>
      </c>
      <c r="Z41" s="8">
        <f t="shared" si="122"/>
        <v>131.25</v>
      </c>
      <c r="AA41" s="8" t="str">
        <f t="shared" si="122"/>
        <v>---</v>
      </c>
      <c r="AB41" s="8" t="str">
        <f t="shared" si="122"/>
        <v>---</v>
      </c>
      <c r="AC41" s="1"/>
      <c r="AD41" s="20">
        <f t="shared" ref="AD41:AI41" si="123">IF(AND(ISNUMBER(W41),ISNUMBER(P41)),(W41*$B$3)/(P41*$B$2),"---")</f>
        <v>0.05123598221</v>
      </c>
      <c r="AE41" s="20">
        <f t="shared" si="123"/>
        <v>0.04103238683</v>
      </c>
      <c r="AF41" s="20">
        <f t="shared" si="123"/>
        <v>0.04416943388</v>
      </c>
      <c r="AG41" s="20">
        <f t="shared" si="123"/>
        <v>0.05777930039</v>
      </c>
      <c r="AH41" s="20" t="str">
        <f t="shared" si="123"/>
        <v>---</v>
      </c>
      <c r="AI41" s="20" t="str">
        <f t="shared" si="123"/>
        <v>---</v>
      </c>
      <c r="AJ41" s="1"/>
      <c r="AK41" s="20">
        <f t="shared" si="76"/>
        <v>0.04855427583</v>
      </c>
      <c r="AL41" s="20">
        <f t="shared" si="77"/>
        <v>0.007485503329</v>
      </c>
      <c r="AM41" s="20">
        <f t="shared" si="78"/>
        <v>0.04812813022</v>
      </c>
      <c r="AN41" s="21">
        <f t="shared" si="79"/>
        <v>1.165198747</v>
      </c>
      <c r="AP41" s="20">
        <f t="shared" ref="AP41:AU41" si="124">IF(ISNUMBER(AD41),LN(AD41),"---")</f>
        <v>-2.971313216</v>
      </c>
      <c r="AQ41" s="20">
        <f t="shared" si="124"/>
        <v>-3.193393601</v>
      </c>
      <c r="AR41" s="20">
        <f t="shared" si="124"/>
        <v>-3.11972227</v>
      </c>
      <c r="AS41" s="20">
        <f t="shared" si="124"/>
        <v>-2.851124692</v>
      </c>
      <c r="AT41" s="20" t="str">
        <f t="shared" si="124"/>
        <v>---</v>
      </c>
      <c r="AU41" s="20" t="str">
        <f t="shared" si="124"/>
        <v>---</v>
      </c>
    </row>
    <row r="42">
      <c r="A42" s="1" t="s">
        <v>163</v>
      </c>
      <c r="B42" s="19">
        <f>'Raw Plate Reader Measurements'!$S$21</f>
        <v>0.639</v>
      </c>
      <c r="C42" s="19">
        <f>'Raw Plate Reader Measurements'!$S$22</f>
        <v>0.635</v>
      </c>
      <c r="D42" s="19">
        <f>'Raw Plate Reader Measurements'!$S$23</f>
        <v>0.489</v>
      </c>
      <c r="E42" s="19">
        <f>'Raw Plate Reader Measurements'!$S$24</f>
        <v>0.668</v>
      </c>
      <c r="F42" s="4"/>
      <c r="G42" s="4"/>
      <c r="H42" s="1"/>
      <c r="I42" s="19">
        <f>'Raw Plate Reader Measurements'!$H$21</f>
        <v>532</v>
      </c>
      <c r="J42" s="19">
        <f>'Raw Plate Reader Measurements'!$H$22</f>
        <v>533</v>
      </c>
      <c r="K42" s="19">
        <f>'Raw Plate Reader Measurements'!$H$23</f>
        <v>511</v>
      </c>
      <c r="L42" s="19">
        <f>'Raw Plate Reader Measurements'!$H$24</f>
        <v>521</v>
      </c>
      <c r="M42" s="4"/>
      <c r="N42" s="4"/>
      <c r="O42" s="1"/>
      <c r="P42" s="8">
        <f t="shared" ref="P42:U42" si="125">IF(ISBLANK(B42),"---", B42-$B$9)</f>
        <v>0.329</v>
      </c>
      <c r="Q42" s="8">
        <f t="shared" si="125"/>
        <v>0.325</v>
      </c>
      <c r="R42" s="8">
        <f t="shared" si="125"/>
        <v>0.179</v>
      </c>
      <c r="S42" s="8">
        <f t="shared" si="125"/>
        <v>0.358</v>
      </c>
      <c r="T42" s="8" t="str">
        <f t="shared" si="125"/>
        <v>---</v>
      </c>
      <c r="U42" s="8" t="str">
        <f t="shared" si="125"/>
        <v>---</v>
      </c>
      <c r="V42" s="1"/>
      <c r="W42" s="8">
        <f t="shared" ref="W42:AB42" si="126">IF(ISBLANK(I42),"---",I42-$I$9)</f>
        <v>193.25</v>
      </c>
      <c r="X42" s="8">
        <f t="shared" si="126"/>
        <v>194.25</v>
      </c>
      <c r="Y42" s="8">
        <f t="shared" si="126"/>
        <v>172.25</v>
      </c>
      <c r="Z42" s="8">
        <f t="shared" si="126"/>
        <v>182.25</v>
      </c>
      <c r="AA42" s="8" t="str">
        <f t="shared" si="126"/>
        <v>---</v>
      </c>
      <c r="AB42" s="8" t="str">
        <f t="shared" si="126"/>
        <v>---</v>
      </c>
      <c r="AC42" s="1"/>
      <c r="AD42" s="20">
        <f t="shared" ref="AD42:AI42" si="127">IF(AND(ISNUMBER(W42),ISNUMBER(P42)),(W42*$B$3)/(P42*$B$2),"---")</f>
        <v>0.04189011823</v>
      </c>
      <c r="AE42" s="20">
        <f t="shared" si="127"/>
        <v>0.04262512327</v>
      </c>
      <c r="AF42" s="20">
        <f t="shared" si="127"/>
        <v>0.06862686832</v>
      </c>
      <c r="AG42" s="20">
        <f t="shared" si="127"/>
        <v>0.03630550581</v>
      </c>
      <c r="AH42" s="20" t="str">
        <f t="shared" si="127"/>
        <v>---</v>
      </c>
      <c r="AI42" s="20" t="str">
        <f t="shared" si="127"/>
        <v>---</v>
      </c>
      <c r="AJ42" s="1"/>
      <c r="AK42" s="20">
        <f t="shared" si="76"/>
        <v>0.04736190391</v>
      </c>
      <c r="AL42" s="20">
        <f t="shared" si="77"/>
        <v>0.01445475908</v>
      </c>
      <c r="AM42" s="20">
        <f t="shared" si="78"/>
        <v>0.04592624906</v>
      </c>
      <c r="AN42" s="21">
        <f t="shared" si="79"/>
        <v>1.319496408</v>
      </c>
      <c r="AP42" s="20">
        <f t="shared" ref="AP42:AU42" si="128">IF(ISNUMBER(AD42),LN(AD42),"---")</f>
        <v>-3.172705322</v>
      </c>
      <c r="AQ42" s="20">
        <f t="shared" si="128"/>
        <v>-3.155311452</v>
      </c>
      <c r="AR42" s="20">
        <f t="shared" si="128"/>
        <v>-2.679071154</v>
      </c>
      <c r="AS42" s="20">
        <f t="shared" si="128"/>
        <v>-3.315785874</v>
      </c>
      <c r="AT42" s="20" t="str">
        <f t="shared" si="128"/>
        <v>---</v>
      </c>
      <c r="AU42" s="20" t="str">
        <f t="shared" si="128"/>
        <v>---</v>
      </c>
    </row>
    <row r="43">
      <c r="A43" s="1" t="s">
        <v>164</v>
      </c>
      <c r="B43" s="19">
        <f>'Raw Plate Reader Measurements'!$T$17</f>
        <v>0.555</v>
      </c>
      <c r="C43" s="19">
        <f>'Raw Plate Reader Measurements'!$T$18</f>
        <v>0.611</v>
      </c>
      <c r="D43" s="19">
        <f>'Raw Plate Reader Measurements'!$T$19</f>
        <v>0.606</v>
      </c>
      <c r="E43" s="19">
        <f>'Raw Plate Reader Measurements'!$T$20</f>
        <v>0.494</v>
      </c>
      <c r="F43" s="4"/>
      <c r="G43" s="4"/>
      <c r="H43" s="1"/>
      <c r="I43" s="19">
        <f>'Raw Plate Reader Measurements'!$I$17</f>
        <v>251</v>
      </c>
      <c r="J43" s="19">
        <f>'Raw Plate Reader Measurements'!$I$18</f>
        <v>223</v>
      </c>
      <c r="K43" s="19">
        <f>'Raw Plate Reader Measurements'!$I$19</f>
        <v>232</v>
      </c>
      <c r="L43" s="19">
        <f>'Raw Plate Reader Measurements'!$I$20</f>
        <v>240</v>
      </c>
      <c r="M43" s="4"/>
      <c r="N43" s="4"/>
      <c r="O43" s="1"/>
      <c r="P43" s="8">
        <f t="shared" ref="P43:U43" si="129">IF(ISBLANK(B43),"---", B43-$B$9)</f>
        <v>0.245</v>
      </c>
      <c r="Q43" s="8">
        <f t="shared" si="129"/>
        <v>0.301</v>
      </c>
      <c r="R43" s="8">
        <f t="shared" si="129"/>
        <v>0.296</v>
      </c>
      <c r="S43" s="8">
        <f t="shared" si="129"/>
        <v>0.184</v>
      </c>
      <c r="T43" s="8" t="str">
        <f t="shared" si="129"/>
        <v>---</v>
      </c>
      <c r="U43" s="8" t="str">
        <f t="shared" si="129"/>
        <v>---</v>
      </c>
      <c r="V43" s="1"/>
      <c r="W43" s="8">
        <f t="shared" ref="W43:AB43" si="130">IF(ISBLANK(I43),"---",I43-$I$9)</f>
        <v>-87.75</v>
      </c>
      <c r="X43" s="8">
        <f t="shared" si="130"/>
        <v>-115.75</v>
      </c>
      <c r="Y43" s="8">
        <f t="shared" si="130"/>
        <v>-106.75</v>
      </c>
      <c r="Z43" s="8">
        <f t="shared" si="130"/>
        <v>-98.75</v>
      </c>
      <c r="AA43" s="8" t="str">
        <f t="shared" si="130"/>
        <v>---</v>
      </c>
      <c r="AB43" s="8" t="str">
        <f t="shared" si="130"/>
        <v>---</v>
      </c>
      <c r="AC43" s="1"/>
      <c r="AD43" s="20">
        <f t="shared" ref="AD43:AI43" si="131">IF(AND(ISNUMBER(W43),ISNUMBER(P43)),(W43*$B$3)/(P43*$B$2),"---")</f>
        <v>-0.02554283054</v>
      </c>
      <c r="AE43" s="20">
        <f t="shared" si="131"/>
        <v>-0.02742473789</v>
      </c>
      <c r="AF43" s="20">
        <f t="shared" si="131"/>
        <v>-0.02571959669</v>
      </c>
      <c r="AG43" s="20">
        <f t="shared" si="131"/>
        <v>-0.03827430054</v>
      </c>
      <c r="AH43" s="20" t="str">
        <f t="shared" si="131"/>
        <v>---</v>
      </c>
      <c r="AI43" s="20" t="str">
        <f t="shared" si="131"/>
        <v>---</v>
      </c>
      <c r="AJ43" s="1"/>
      <c r="AK43" s="20">
        <f t="shared" si="76"/>
        <v>-0.02924036641</v>
      </c>
      <c r="AL43" s="20">
        <f t="shared" si="77"/>
        <v>0.006082106643</v>
      </c>
      <c r="AM43" s="20" t="str">
        <f t="shared" si="78"/>
        <v>#NUM!</v>
      </c>
      <c r="AN43" s="21" t="str">
        <f t="shared" si="79"/>
        <v>#NUM!</v>
      </c>
      <c r="AP43" s="20" t="str">
        <f t="shared" ref="AP43:AU43" si="132">IF(ISNUMBER(AD43),LN(AD43),"---")</f>
        <v>#NUM!</v>
      </c>
      <c r="AQ43" s="20" t="str">
        <f t="shared" si="132"/>
        <v>#NUM!</v>
      </c>
      <c r="AR43" s="20" t="str">
        <f t="shared" si="132"/>
        <v>#NUM!</v>
      </c>
      <c r="AS43" s="20" t="str">
        <f t="shared" si="132"/>
        <v>#NUM!</v>
      </c>
      <c r="AT43" s="20" t="str">
        <f t="shared" si="132"/>
        <v>---</v>
      </c>
      <c r="AU43" s="20" t="str">
        <f t="shared" si="132"/>
        <v>---</v>
      </c>
    </row>
    <row r="44">
      <c r="A44" s="1" t="s">
        <v>165</v>
      </c>
      <c r="B44" s="19">
        <f>'Raw Plate Reader Measurements'!$T$21</f>
        <v>0.551</v>
      </c>
      <c r="C44" s="19">
        <f>'Raw Plate Reader Measurements'!$T$22</f>
        <v>0.635</v>
      </c>
      <c r="D44" s="19">
        <f>'Raw Plate Reader Measurements'!$T$23</f>
        <v>0.503</v>
      </c>
      <c r="E44" s="19">
        <f>'Raw Plate Reader Measurements'!$T$24</f>
        <v>0.678</v>
      </c>
      <c r="F44" s="4"/>
      <c r="G44" s="4"/>
      <c r="H44" s="1"/>
      <c r="I44" s="19">
        <f>'Raw Plate Reader Measurements'!$I$21</f>
        <v>247</v>
      </c>
      <c r="J44" s="19">
        <f>'Raw Plate Reader Measurements'!$I$22</f>
        <v>236</v>
      </c>
      <c r="K44" s="19">
        <f>'Raw Plate Reader Measurements'!$I$23</f>
        <v>235</v>
      </c>
      <c r="L44" s="19">
        <f>'Raw Plate Reader Measurements'!$I$24</f>
        <v>227</v>
      </c>
      <c r="M44" s="4"/>
      <c r="N44" s="4"/>
      <c r="O44" s="1"/>
      <c r="P44" s="8">
        <f t="shared" ref="P44:U44" si="133">IF(ISBLANK(B44),"---", B44-$B$9)</f>
        <v>0.241</v>
      </c>
      <c r="Q44" s="8">
        <f t="shared" si="133"/>
        <v>0.325</v>
      </c>
      <c r="R44" s="8">
        <f t="shared" si="133"/>
        <v>0.193</v>
      </c>
      <c r="S44" s="8">
        <f t="shared" si="133"/>
        <v>0.368</v>
      </c>
      <c r="T44" s="8" t="str">
        <f t="shared" si="133"/>
        <v>---</v>
      </c>
      <c r="U44" s="8" t="str">
        <f t="shared" si="133"/>
        <v>---</v>
      </c>
      <c r="V44" s="1"/>
      <c r="W44" s="8">
        <f t="shared" ref="W44:AB44" si="134">IF(ISBLANK(I44),"---",I44-$I$9)</f>
        <v>-91.75</v>
      </c>
      <c r="X44" s="8">
        <f t="shared" si="134"/>
        <v>-102.75</v>
      </c>
      <c r="Y44" s="8">
        <f t="shared" si="134"/>
        <v>-103.75</v>
      </c>
      <c r="Z44" s="8">
        <f t="shared" si="134"/>
        <v>-111.75</v>
      </c>
      <c r="AA44" s="8" t="str">
        <f t="shared" si="134"/>
        <v>---</v>
      </c>
      <c r="AB44" s="8" t="str">
        <f t="shared" si="134"/>
        <v>---</v>
      </c>
      <c r="AC44" s="1"/>
      <c r="AD44" s="20">
        <f t="shared" ref="AD44:AI44" si="135">IF(AND(ISNUMBER(W44),ISNUMBER(P44)),(W44*$B$3)/(P44*$B$2),"---")</f>
        <v>-0.02715044873</v>
      </c>
      <c r="AE44" s="20">
        <f t="shared" si="135"/>
        <v>-0.02254687987</v>
      </c>
      <c r="AF44" s="20">
        <f t="shared" si="135"/>
        <v>-0.03833705764</v>
      </c>
      <c r="AG44" s="20">
        <f t="shared" si="135"/>
        <v>-0.02165647132</v>
      </c>
      <c r="AH44" s="20" t="str">
        <f t="shared" si="135"/>
        <v>---</v>
      </c>
      <c r="AI44" s="20" t="str">
        <f t="shared" si="135"/>
        <v>---</v>
      </c>
      <c r="AJ44" s="1"/>
      <c r="AK44" s="20">
        <f t="shared" si="76"/>
        <v>-0.02742271439</v>
      </c>
      <c r="AL44" s="20">
        <f t="shared" si="77"/>
        <v>0.007664209864</v>
      </c>
      <c r="AM44" s="20" t="str">
        <f t="shared" si="78"/>
        <v>#NUM!</v>
      </c>
      <c r="AN44" s="21" t="str">
        <f t="shared" si="79"/>
        <v>#NUM!</v>
      </c>
      <c r="AP44" s="20" t="str">
        <f t="shared" ref="AP44:AU44" si="136">IF(ISNUMBER(AD44),LN(AD44),"---")</f>
        <v>#NUM!</v>
      </c>
      <c r="AQ44" s="20" t="str">
        <f t="shared" si="136"/>
        <v>#NUM!</v>
      </c>
      <c r="AR44" s="20" t="str">
        <f t="shared" si="136"/>
        <v>#NUM!</v>
      </c>
      <c r="AS44" s="20" t="str">
        <f t="shared" si="136"/>
        <v>#NUM!</v>
      </c>
      <c r="AT44" s="20" t="str">
        <f t="shared" si="136"/>
        <v>---</v>
      </c>
      <c r="AU44" s="20" t="str">
        <f t="shared" si="136"/>
        <v>---</v>
      </c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P45" s="1"/>
      <c r="AQ45" s="1"/>
      <c r="AR45" s="1"/>
      <c r="AS45" s="1"/>
      <c r="AT45" s="1"/>
      <c r="AU45" s="1"/>
    </row>
    <row r="46">
      <c r="A46" s="6" t="s">
        <v>40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P46" s="1"/>
      <c r="AQ46" s="1"/>
      <c r="AR46" s="1"/>
      <c r="AS46" s="1"/>
      <c r="AT46" s="1"/>
      <c r="AU46" s="1"/>
    </row>
    <row r="47">
      <c r="A47" s="1" t="s">
        <v>150</v>
      </c>
      <c r="B47" s="19">
        <f>'Raw Plate Reader Measurements'!$M$27</f>
        <v>0.704</v>
      </c>
      <c r="C47" s="19">
        <f>'Raw Plate Reader Measurements'!$M$28</f>
        <v>0.74</v>
      </c>
      <c r="D47" s="19">
        <f>'Raw Plate Reader Measurements'!$M$29</f>
        <v>0.706</v>
      </c>
      <c r="E47" s="19">
        <f>'Raw Plate Reader Measurements'!$M$30</f>
        <v>0.68</v>
      </c>
      <c r="F47" s="4"/>
      <c r="G47" s="4"/>
      <c r="H47" s="1"/>
      <c r="I47" s="19">
        <f>'Raw Plate Reader Measurements'!$B$27</f>
        <v>243</v>
      </c>
      <c r="J47" s="19">
        <f>'Raw Plate Reader Measurements'!$B$28</f>
        <v>234</v>
      </c>
      <c r="K47" s="19">
        <f>'Raw Plate Reader Measurements'!$B$29</f>
        <v>246</v>
      </c>
      <c r="L47" s="19">
        <f>'Raw Plate Reader Measurements'!$B$30</f>
        <v>240</v>
      </c>
      <c r="M47" s="4"/>
      <c r="N47" s="4"/>
      <c r="O47" s="1"/>
      <c r="P47" s="8">
        <f t="shared" ref="P47:U47" si="137">IF(ISBLANK(B47),"---", B47-$B$9)</f>
        <v>0.394</v>
      </c>
      <c r="Q47" s="8">
        <f t="shared" si="137"/>
        <v>0.43</v>
      </c>
      <c r="R47" s="8">
        <f t="shared" si="137"/>
        <v>0.396</v>
      </c>
      <c r="S47" s="8">
        <f t="shared" si="137"/>
        <v>0.37</v>
      </c>
      <c r="T47" s="8" t="str">
        <f t="shared" si="137"/>
        <v>---</v>
      </c>
      <c r="U47" s="8" t="str">
        <f t="shared" si="137"/>
        <v>---</v>
      </c>
      <c r="V47" s="1"/>
      <c r="W47" s="8">
        <f t="shared" ref="W47:AB47" si="138">IF(ISBLANK(I47),"---",I47-$I$9)</f>
        <v>-95.75</v>
      </c>
      <c r="X47" s="8">
        <f t="shared" si="138"/>
        <v>-104.75</v>
      </c>
      <c r="Y47" s="8">
        <f t="shared" si="138"/>
        <v>-92.75</v>
      </c>
      <c r="Z47" s="8">
        <f t="shared" si="138"/>
        <v>-98.75</v>
      </c>
      <c r="AA47" s="8" t="str">
        <f t="shared" si="138"/>
        <v>---</v>
      </c>
      <c r="AB47" s="8" t="str">
        <f t="shared" si="138"/>
        <v>---</v>
      </c>
      <c r="AC47" s="1"/>
      <c r="AD47" s="20">
        <f t="shared" ref="AD47:AI47" si="139">IF(AND(ISNUMBER(W47),ISNUMBER(P47)),(W47*$B$3)/(P47*$B$2),"---")</f>
        <v>-0.01733127615</v>
      </c>
      <c r="AE47" s="20">
        <f t="shared" si="139"/>
        <v>-0.01737294951</v>
      </c>
      <c r="AF47" s="20">
        <f t="shared" si="139"/>
        <v>-0.01670347048</v>
      </c>
      <c r="AG47" s="20">
        <f t="shared" si="139"/>
        <v>-0.01903370621</v>
      </c>
      <c r="AH47" s="20" t="str">
        <f t="shared" si="139"/>
        <v>---</v>
      </c>
      <c r="AI47" s="20" t="str">
        <f t="shared" si="139"/>
        <v>---</v>
      </c>
      <c r="AJ47" s="1"/>
      <c r="AK47" s="20">
        <f t="shared" ref="AK47:AK62" si="144">AVERAGE(AD47:AI47)</f>
        <v>-0.01761035059</v>
      </c>
      <c r="AL47" s="20">
        <f t="shared" ref="AL47:AL62" si="145">STDEV(AD47:AI47)</f>
        <v>0.0009970982208</v>
      </c>
      <c r="AM47" s="20" t="str">
        <f t="shared" ref="AM47:AM62" si="146">GEOMEAN(AD47:AI47)</f>
        <v>#NUM!</v>
      </c>
      <c r="AN47" s="21" t="str">
        <f t="shared" ref="AN47:AN62" si="147">EXP(STDEV(AP47:AU47))</f>
        <v>#NUM!</v>
      </c>
      <c r="AP47" s="20" t="str">
        <f t="shared" ref="AP47:AU47" si="140">IF(ISNUMBER(AD47),LN(AD47),"---")</f>
        <v>#NUM!</v>
      </c>
      <c r="AQ47" s="20" t="str">
        <f t="shared" si="140"/>
        <v>#NUM!</v>
      </c>
      <c r="AR47" s="20" t="str">
        <f t="shared" si="140"/>
        <v>#NUM!</v>
      </c>
      <c r="AS47" s="20" t="str">
        <f t="shared" si="140"/>
        <v>#NUM!</v>
      </c>
      <c r="AT47" s="20" t="str">
        <f t="shared" si="140"/>
        <v>---</v>
      </c>
      <c r="AU47" s="20" t="str">
        <f t="shared" si="140"/>
        <v>---</v>
      </c>
    </row>
    <row r="48">
      <c r="A48" s="1" t="s">
        <v>151</v>
      </c>
      <c r="B48" s="19">
        <f>'Raw Plate Reader Measurements'!$M$31</f>
        <v>0.615</v>
      </c>
      <c r="C48" s="19">
        <f>'Raw Plate Reader Measurements'!$M$32</f>
        <v>0.657</v>
      </c>
      <c r="D48" s="19">
        <f>'Raw Plate Reader Measurements'!$M$33</f>
        <v>0.596</v>
      </c>
      <c r="E48" s="19">
        <f>'Raw Plate Reader Measurements'!$M$34</f>
        <v>0.629</v>
      </c>
      <c r="F48" s="4"/>
      <c r="G48" s="4"/>
      <c r="H48" s="1"/>
      <c r="I48" s="19">
        <f>'Raw Plate Reader Measurements'!$B$31</f>
        <v>1845</v>
      </c>
      <c r="J48" s="19">
        <f>'Raw Plate Reader Measurements'!$B$32</f>
        <v>1821</v>
      </c>
      <c r="K48" s="19">
        <f>'Raw Plate Reader Measurements'!$B$33</f>
        <v>1797</v>
      </c>
      <c r="L48" s="19">
        <f>'Raw Plate Reader Measurements'!$B$34</f>
        <v>1759</v>
      </c>
      <c r="M48" s="4"/>
      <c r="N48" s="4"/>
      <c r="O48" s="1"/>
      <c r="P48" s="8">
        <f t="shared" ref="P48:U48" si="141">IF(ISBLANK(B48),"---", B48-$B$9)</f>
        <v>0.305</v>
      </c>
      <c r="Q48" s="8">
        <f t="shared" si="141"/>
        <v>0.347</v>
      </c>
      <c r="R48" s="8">
        <f t="shared" si="141"/>
        <v>0.286</v>
      </c>
      <c r="S48" s="8">
        <f t="shared" si="141"/>
        <v>0.319</v>
      </c>
      <c r="T48" s="8" t="str">
        <f t="shared" si="141"/>
        <v>---</v>
      </c>
      <c r="U48" s="8" t="str">
        <f t="shared" si="141"/>
        <v>---</v>
      </c>
      <c r="V48" s="1"/>
      <c r="W48" s="8">
        <f t="shared" ref="W48:AB48" si="142">IF(ISBLANK(I48),"---",I48-$I$9)</f>
        <v>1506.25</v>
      </c>
      <c r="X48" s="8">
        <f t="shared" si="142"/>
        <v>1482.25</v>
      </c>
      <c r="Y48" s="8">
        <f t="shared" si="142"/>
        <v>1458.25</v>
      </c>
      <c r="Z48" s="8">
        <f t="shared" si="142"/>
        <v>1420.25</v>
      </c>
      <c r="AA48" s="8" t="str">
        <f t="shared" si="142"/>
        <v>---</v>
      </c>
      <c r="AB48" s="8" t="str">
        <f t="shared" si="142"/>
        <v>---</v>
      </c>
      <c r="AC48" s="1"/>
      <c r="AD48" s="20">
        <f t="shared" ref="AD48:AI48" si="143">IF(AND(ISNUMBER(W48),ISNUMBER(P48)),(W48*$B$3)/(P48*$B$2),"---")</f>
        <v>0.3521966348</v>
      </c>
      <c r="AE48" s="20">
        <f t="shared" si="143"/>
        <v>0.3046351171</v>
      </c>
      <c r="AF48" s="20">
        <f t="shared" si="143"/>
        <v>0.3636251667</v>
      </c>
      <c r="AG48" s="20">
        <f t="shared" si="143"/>
        <v>0.3175134276</v>
      </c>
      <c r="AH48" s="20" t="str">
        <f t="shared" si="143"/>
        <v>---</v>
      </c>
      <c r="AI48" s="20" t="str">
        <f t="shared" si="143"/>
        <v>---</v>
      </c>
      <c r="AJ48" s="1"/>
      <c r="AK48" s="20">
        <f t="shared" si="144"/>
        <v>0.3344925866</v>
      </c>
      <c r="AL48" s="20">
        <f t="shared" si="145"/>
        <v>0.02793982146</v>
      </c>
      <c r="AM48" s="20">
        <f t="shared" si="146"/>
        <v>0.3336147927</v>
      </c>
      <c r="AN48" s="21">
        <f t="shared" si="147"/>
        <v>1.087400273</v>
      </c>
      <c r="AP48" s="20">
        <f t="shared" ref="AP48:AU48" si="148">IF(ISNUMBER(AD48),LN(AD48),"---")</f>
        <v>-1.043565638</v>
      </c>
      <c r="AQ48" s="20">
        <f t="shared" si="148"/>
        <v>-1.188640556</v>
      </c>
      <c r="AR48" s="20">
        <f t="shared" si="148"/>
        <v>-1.011631704</v>
      </c>
      <c r="AS48" s="20">
        <f t="shared" si="148"/>
        <v>-1.14723517</v>
      </c>
      <c r="AT48" s="20" t="str">
        <f t="shared" si="148"/>
        <v>---</v>
      </c>
      <c r="AU48" s="20" t="str">
        <f t="shared" si="148"/>
        <v>---</v>
      </c>
    </row>
    <row r="49">
      <c r="A49" s="1" t="s">
        <v>152</v>
      </c>
      <c r="B49" s="19">
        <f>'Raw Plate Reader Measurements'!$N$27</f>
        <v>0.625</v>
      </c>
      <c r="C49" s="19">
        <f>'Raw Plate Reader Measurements'!$N$28</f>
        <v>0.596</v>
      </c>
      <c r="D49" s="19">
        <f>'Raw Plate Reader Measurements'!$N$29</f>
        <v>0.603</v>
      </c>
      <c r="E49" s="19">
        <f>'Raw Plate Reader Measurements'!$N$30</f>
        <v>0.598</v>
      </c>
      <c r="F49" s="4"/>
      <c r="G49" s="4"/>
      <c r="H49" s="1"/>
      <c r="I49" s="19">
        <f>'Raw Plate Reader Measurements'!$C$27</f>
        <v>1533</v>
      </c>
      <c r="J49" s="19">
        <f>'Raw Plate Reader Measurements'!$C$28</f>
        <v>1455</v>
      </c>
      <c r="K49" s="19">
        <f>'Raw Plate Reader Measurements'!$C$29</f>
        <v>1500</v>
      </c>
      <c r="L49" s="19">
        <f>'Raw Plate Reader Measurements'!$C$30</f>
        <v>1474</v>
      </c>
      <c r="M49" s="4"/>
      <c r="N49" s="4"/>
      <c r="O49" s="1"/>
      <c r="P49" s="8">
        <f t="shared" ref="P49:U49" si="149">IF(ISBLANK(B49),"---", B49-$B$9)</f>
        <v>0.315</v>
      </c>
      <c r="Q49" s="8">
        <f t="shared" si="149"/>
        <v>0.286</v>
      </c>
      <c r="R49" s="8">
        <f t="shared" si="149"/>
        <v>0.293</v>
      </c>
      <c r="S49" s="8">
        <f t="shared" si="149"/>
        <v>0.288</v>
      </c>
      <c r="T49" s="8" t="str">
        <f t="shared" si="149"/>
        <v>---</v>
      </c>
      <c r="U49" s="8" t="str">
        <f t="shared" si="149"/>
        <v>---</v>
      </c>
      <c r="V49" s="1"/>
      <c r="W49" s="8">
        <f t="shared" ref="W49:AB49" si="150">IF(ISBLANK(I49),"---",I49-$I$9)</f>
        <v>1194.25</v>
      </c>
      <c r="X49" s="8">
        <f t="shared" si="150"/>
        <v>1116.25</v>
      </c>
      <c r="Y49" s="8">
        <f t="shared" si="150"/>
        <v>1161.25</v>
      </c>
      <c r="Z49" s="8">
        <f t="shared" si="150"/>
        <v>1135.25</v>
      </c>
      <c r="AA49" s="8" t="str">
        <f t="shared" si="150"/>
        <v>---</v>
      </c>
      <c r="AB49" s="8" t="str">
        <f t="shared" si="150"/>
        <v>---</v>
      </c>
      <c r="AC49" s="10"/>
      <c r="AD49" s="20">
        <f t="shared" ref="AD49:AI49" si="151">IF(AND(ISNUMBER(W49),ISNUMBER(P49)),(W49*$B$3)/(P49*$B$2),"---")</f>
        <v>0.2703788258</v>
      </c>
      <c r="AE49" s="20">
        <f t="shared" si="151"/>
        <v>0.2783449973</v>
      </c>
      <c r="AF49" s="20">
        <f t="shared" si="151"/>
        <v>0.2826481115</v>
      </c>
      <c r="AG49" s="20">
        <f t="shared" si="151"/>
        <v>0.2811169319</v>
      </c>
      <c r="AH49" s="20" t="str">
        <f t="shared" si="151"/>
        <v>---</v>
      </c>
      <c r="AI49" s="20" t="str">
        <f t="shared" si="151"/>
        <v>---</v>
      </c>
      <c r="AJ49" s="10"/>
      <c r="AK49" s="20">
        <f t="shared" si="144"/>
        <v>0.2781222166</v>
      </c>
      <c r="AL49" s="20">
        <f t="shared" si="145"/>
        <v>0.005460823413</v>
      </c>
      <c r="AM49" s="20">
        <f t="shared" si="146"/>
        <v>0.2780816281</v>
      </c>
      <c r="AN49" s="21">
        <f t="shared" si="147"/>
        <v>1.019971664</v>
      </c>
      <c r="AP49" s="20">
        <f t="shared" ref="AP49:AU49" si="152">IF(ISNUMBER(AD49),LN(AD49),"---")</f>
        <v>-1.307931245</v>
      </c>
      <c r="AQ49" s="20">
        <f t="shared" si="152"/>
        <v>-1.278893937</v>
      </c>
      <c r="AR49" s="20">
        <f t="shared" si="152"/>
        <v>-1.263552577</v>
      </c>
      <c r="AS49" s="20">
        <f t="shared" si="152"/>
        <v>-1.268984569</v>
      </c>
      <c r="AT49" s="20" t="str">
        <f t="shared" si="152"/>
        <v>---</v>
      </c>
      <c r="AU49" s="20" t="str">
        <f t="shared" si="152"/>
        <v>---</v>
      </c>
    </row>
    <row r="50">
      <c r="A50" s="1" t="s">
        <v>153</v>
      </c>
      <c r="B50" s="19">
        <f>'Raw Plate Reader Measurements'!$N$31</f>
        <v>0.612</v>
      </c>
      <c r="C50" s="19">
        <f>'Raw Plate Reader Measurements'!$N$32</f>
        <v>0.596</v>
      </c>
      <c r="D50" s="19">
        <f>'Raw Plate Reader Measurements'!$N$33</f>
        <v>0.638</v>
      </c>
      <c r="E50" s="19">
        <f>'Raw Plate Reader Measurements'!$N$34</f>
        <v>0.592</v>
      </c>
      <c r="F50" s="4"/>
      <c r="G50" s="4"/>
      <c r="H50" s="1"/>
      <c r="I50" s="19">
        <f>'Raw Plate Reader Measurements'!$C$31</f>
        <v>1701</v>
      </c>
      <c r="J50" s="19">
        <f>'Raw Plate Reader Measurements'!$C$32</f>
        <v>1680</v>
      </c>
      <c r="K50" s="19">
        <f>'Raw Plate Reader Measurements'!$C$33</f>
        <v>1747</v>
      </c>
      <c r="L50" s="19">
        <f>'Raw Plate Reader Measurements'!$C$34</f>
        <v>1667</v>
      </c>
      <c r="M50" s="4"/>
      <c r="N50" s="4"/>
      <c r="O50" s="1"/>
      <c r="P50" s="8">
        <f t="shared" ref="P50:U50" si="153">IF(ISBLANK(B50),"---", B50-$B$9)</f>
        <v>0.302</v>
      </c>
      <c r="Q50" s="8">
        <f t="shared" si="153"/>
        <v>0.286</v>
      </c>
      <c r="R50" s="8">
        <f t="shared" si="153"/>
        <v>0.328</v>
      </c>
      <c r="S50" s="8">
        <f t="shared" si="153"/>
        <v>0.282</v>
      </c>
      <c r="T50" s="8" t="str">
        <f t="shared" si="153"/>
        <v>---</v>
      </c>
      <c r="U50" s="8" t="str">
        <f t="shared" si="153"/>
        <v>---</v>
      </c>
      <c r="V50" s="1"/>
      <c r="W50" s="8">
        <f t="shared" ref="W50:AB50" si="154">IF(ISBLANK(I50),"---",I50-$I$9)</f>
        <v>1362.25</v>
      </c>
      <c r="X50" s="8">
        <f t="shared" si="154"/>
        <v>1341.25</v>
      </c>
      <c r="Y50" s="8">
        <f t="shared" si="154"/>
        <v>1408.25</v>
      </c>
      <c r="Z50" s="8">
        <f t="shared" si="154"/>
        <v>1328.25</v>
      </c>
      <c r="AA50" s="8" t="str">
        <f t="shared" si="154"/>
        <v>---</v>
      </c>
      <c r="AB50" s="8" t="str">
        <f t="shared" si="154"/>
        <v>---</v>
      </c>
      <c r="AC50" s="10"/>
      <c r="AD50" s="20">
        <f t="shared" ref="AD50:AI50" si="155">IF(AND(ISNUMBER(W50),ISNUMBER(P50)),(W50*$B$3)/(P50*$B$2),"---")</f>
        <v>0.321690218</v>
      </c>
      <c r="AE50" s="20">
        <f t="shared" si="155"/>
        <v>0.3344503719</v>
      </c>
      <c r="AF50" s="20">
        <f t="shared" si="155"/>
        <v>0.306192041</v>
      </c>
      <c r="AG50" s="20">
        <f t="shared" si="155"/>
        <v>0.3359067242</v>
      </c>
      <c r="AH50" s="20" t="str">
        <f t="shared" si="155"/>
        <v>---</v>
      </c>
      <c r="AI50" s="20" t="str">
        <f t="shared" si="155"/>
        <v>---</v>
      </c>
      <c r="AJ50" s="10"/>
      <c r="AK50" s="20">
        <f t="shared" si="144"/>
        <v>0.3245598388</v>
      </c>
      <c r="AL50" s="20">
        <f t="shared" si="145"/>
        <v>0.01381044503</v>
      </c>
      <c r="AM50" s="20">
        <f t="shared" si="146"/>
        <v>0.3243362816</v>
      </c>
      <c r="AN50" s="21">
        <f t="shared" si="147"/>
        <v>1.043961646</v>
      </c>
      <c r="AP50" s="20">
        <f t="shared" ref="AP50:AU50" si="156">IF(ISNUMBER(AD50),LN(AD50),"---")</f>
        <v>-1.134166252</v>
      </c>
      <c r="AQ50" s="20">
        <f t="shared" si="156"/>
        <v>-1.095266775</v>
      </c>
      <c r="AR50" s="20">
        <f t="shared" si="156"/>
        <v>-1.183542789</v>
      </c>
      <c r="AS50" s="20">
        <f t="shared" si="156"/>
        <v>-1.090921764</v>
      </c>
      <c r="AT50" s="20" t="str">
        <f t="shared" si="156"/>
        <v>---</v>
      </c>
      <c r="AU50" s="20" t="str">
        <f t="shared" si="156"/>
        <v>---</v>
      </c>
    </row>
    <row r="51">
      <c r="A51" s="1" t="s">
        <v>154</v>
      </c>
      <c r="B51" s="19">
        <f>'Raw Plate Reader Measurements'!$O$27</f>
        <v>0.329</v>
      </c>
      <c r="C51" s="19">
        <f>'Raw Plate Reader Measurements'!$O$28</f>
        <v>0.323</v>
      </c>
      <c r="D51" s="19">
        <f>'Raw Plate Reader Measurements'!$O$29</f>
        <v>0.328</v>
      </c>
      <c r="E51" s="19">
        <f>'Raw Plate Reader Measurements'!$O$30</f>
        <v>0.336</v>
      </c>
      <c r="F51" s="4"/>
      <c r="G51" s="4"/>
      <c r="H51" s="1"/>
      <c r="I51" s="19">
        <f>'Raw Plate Reader Measurements'!$D$27</f>
        <v>875</v>
      </c>
      <c r="J51" s="19">
        <f>'Raw Plate Reader Measurements'!$D$28</f>
        <v>878</v>
      </c>
      <c r="K51" s="19">
        <f>'Raw Plate Reader Measurements'!$D$29</f>
        <v>883</v>
      </c>
      <c r="L51" s="19">
        <f>'Raw Plate Reader Measurements'!$D$30</f>
        <v>884</v>
      </c>
      <c r="M51" s="4"/>
      <c r="N51" s="4"/>
      <c r="O51" s="1"/>
      <c r="P51" s="8">
        <f t="shared" ref="P51:U51" si="157">IF(ISBLANK(B51),"---", B51-$B$9)</f>
        <v>0.019</v>
      </c>
      <c r="Q51" s="8">
        <f t="shared" si="157"/>
        <v>0.013</v>
      </c>
      <c r="R51" s="8">
        <f t="shared" si="157"/>
        <v>0.018</v>
      </c>
      <c r="S51" s="8">
        <f t="shared" si="157"/>
        <v>0.026</v>
      </c>
      <c r="T51" s="8" t="str">
        <f t="shared" si="157"/>
        <v>---</v>
      </c>
      <c r="U51" s="8" t="str">
        <f t="shared" si="157"/>
        <v>---</v>
      </c>
      <c r="V51" s="1"/>
      <c r="W51" s="8">
        <f t="shared" ref="W51:AB51" si="158">IF(ISBLANK(I51),"---",I51-$I$9)</f>
        <v>536.25</v>
      </c>
      <c r="X51" s="8">
        <f t="shared" si="158"/>
        <v>539.25</v>
      </c>
      <c r="Y51" s="8">
        <f t="shared" si="158"/>
        <v>544.25</v>
      </c>
      <c r="Z51" s="8">
        <f t="shared" si="158"/>
        <v>545.25</v>
      </c>
      <c r="AA51" s="8" t="str">
        <f t="shared" si="158"/>
        <v>---</v>
      </c>
      <c r="AB51" s="8" t="str">
        <f t="shared" si="158"/>
        <v>---</v>
      </c>
      <c r="AC51" s="1"/>
      <c r="AD51" s="20">
        <f t="shared" ref="AD51:AI51" si="159">IF(AND(ISNUMBER(W51),ISNUMBER(P51)),(W51*$B$3)/(P51*$B$2),"---")</f>
        <v>2.012804922</v>
      </c>
      <c r="AE51" s="20">
        <f t="shared" si="159"/>
        <v>2.958249385</v>
      </c>
      <c r="AF51" s="20">
        <f t="shared" si="159"/>
        <v>2.156323491</v>
      </c>
      <c r="AG51" s="20">
        <f t="shared" si="159"/>
        <v>1.495582269</v>
      </c>
      <c r="AH51" s="20" t="str">
        <f t="shared" si="159"/>
        <v>---</v>
      </c>
      <c r="AI51" s="20" t="str">
        <f t="shared" si="159"/>
        <v>---</v>
      </c>
      <c r="AJ51" s="1"/>
      <c r="AK51" s="20">
        <f t="shared" si="144"/>
        <v>2.155740016</v>
      </c>
      <c r="AL51" s="20">
        <f t="shared" si="145"/>
        <v>0.6056017172</v>
      </c>
      <c r="AM51" s="20">
        <f t="shared" si="146"/>
        <v>2.09334193</v>
      </c>
      <c r="AN51" s="21">
        <f t="shared" si="147"/>
        <v>1.323036747</v>
      </c>
      <c r="AP51" s="20">
        <f t="shared" ref="AP51:AU51" si="160">IF(ISNUMBER(AD51),LN(AD51),"---")</f>
        <v>0.6995292326</v>
      </c>
      <c r="AQ51" s="20">
        <f t="shared" si="160"/>
        <v>1.084597669</v>
      </c>
      <c r="AR51" s="20">
        <f t="shared" si="160"/>
        <v>0.7684046838</v>
      </c>
      <c r="AS51" s="20">
        <f t="shared" si="160"/>
        <v>0.4025156086</v>
      </c>
      <c r="AT51" s="20" t="str">
        <f t="shared" si="160"/>
        <v>---</v>
      </c>
      <c r="AU51" s="20" t="str">
        <f t="shared" si="160"/>
        <v>---</v>
      </c>
    </row>
    <row r="52">
      <c r="A52" s="1" t="s">
        <v>155</v>
      </c>
      <c r="B52" s="19">
        <f>'Raw Plate Reader Measurements'!$O$31</f>
        <v>0.353</v>
      </c>
      <c r="C52" s="19">
        <f>'Raw Plate Reader Measurements'!$O$32</f>
        <v>0.385</v>
      </c>
      <c r="D52" s="19">
        <f>'Raw Plate Reader Measurements'!$O$33</f>
        <v>0.332</v>
      </c>
      <c r="E52" s="19">
        <f>'Raw Plate Reader Measurements'!$O$34</f>
        <v>0.555</v>
      </c>
      <c r="F52" s="4"/>
      <c r="G52" s="4"/>
      <c r="H52" s="1"/>
      <c r="I52" s="19">
        <f>'Raw Plate Reader Measurements'!$D$31</f>
        <v>1294</v>
      </c>
      <c r="J52" s="19">
        <f>'Raw Plate Reader Measurements'!$D$32</f>
        <v>1316</v>
      </c>
      <c r="K52" s="19">
        <f>'Raw Plate Reader Measurements'!$D$33</f>
        <v>1223</v>
      </c>
      <c r="L52" s="19">
        <f>'Raw Plate Reader Measurements'!$D$34</f>
        <v>1223</v>
      </c>
      <c r="M52" s="4"/>
      <c r="N52" s="4"/>
      <c r="O52" s="1"/>
      <c r="P52" s="8">
        <f t="shared" ref="P52:U52" si="161">IF(ISBLANK(B52),"---", B52-$B$9)</f>
        <v>0.043</v>
      </c>
      <c r="Q52" s="8">
        <f t="shared" si="161"/>
        <v>0.075</v>
      </c>
      <c r="R52" s="8">
        <f t="shared" si="161"/>
        <v>0.022</v>
      </c>
      <c r="S52" s="8">
        <f t="shared" si="161"/>
        <v>0.245</v>
      </c>
      <c r="T52" s="8" t="str">
        <f t="shared" si="161"/>
        <v>---</v>
      </c>
      <c r="U52" s="8" t="str">
        <f t="shared" si="161"/>
        <v>---</v>
      </c>
      <c r="V52" s="1"/>
      <c r="W52" s="8">
        <f t="shared" ref="W52:AB52" si="162">IF(ISBLANK(I52),"---",I52-$I$9)</f>
        <v>955.25</v>
      </c>
      <c r="X52" s="8">
        <f t="shared" si="162"/>
        <v>977.25</v>
      </c>
      <c r="Y52" s="8">
        <f t="shared" si="162"/>
        <v>884.25</v>
      </c>
      <c r="Z52" s="8">
        <f t="shared" si="162"/>
        <v>884.25</v>
      </c>
      <c r="AA52" s="8" t="str">
        <f t="shared" si="162"/>
        <v>---</v>
      </c>
      <c r="AB52" s="8" t="str">
        <f t="shared" si="162"/>
        <v>---</v>
      </c>
      <c r="AC52" s="1"/>
      <c r="AD52" s="20">
        <f t="shared" ref="AD52:AI52" si="163">IF(AND(ISNUMBER(W52),ISNUMBER(P52)),(W52*$B$3)/(P52*$B$2),"---")</f>
        <v>1.584296899</v>
      </c>
      <c r="AE52" s="20">
        <f t="shared" si="163"/>
        <v>0.9292496306</v>
      </c>
      <c r="AF52" s="20">
        <f t="shared" si="163"/>
        <v>2.866423588</v>
      </c>
      <c r="AG52" s="20">
        <f t="shared" si="163"/>
        <v>0.2573931386</v>
      </c>
      <c r="AH52" s="20" t="str">
        <f t="shared" si="163"/>
        <v>---</v>
      </c>
      <c r="AI52" s="20" t="str">
        <f t="shared" si="163"/>
        <v>---</v>
      </c>
      <c r="AJ52" s="1"/>
      <c r="AK52" s="20">
        <f t="shared" si="144"/>
        <v>1.409340814</v>
      </c>
      <c r="AL52" s="20">
        <f t="shared" si="145"/>
        <v>1.112230617</v>
      </c>
      <c r="AM52" s="20">
        <f t="shared" si="146"/>
        <v>1.02088442</v>
      </c>
      <c r="AN52" s="21">
        <f t="shared" si="147"/>
        <v>2.793591578</v>
      </c>
      <c r="AP52" s="20">
        <f t="shared" ref="AP52:AU52" si="164">IF(ISNUMBER(AD52),LN(AD52),"---")</f>
        <v>0.4601407122</v>
      </c>
      <c r="AQ52" s="20">
        <f t="shared" si="164"/>
        <v>-0.07337786731</v>
      </c>
      <c r="AR52" s="20">
        <f t="shared" si="164"/>
        <v>1.053065116</v>
      </c>
      <c r="AS52" s="20">
        <f t="shared" si="164"/>
        <v>-1.357150641</v>
      </c>
      <c r="AT52" s="20" t="str">
        <f t="shared" si="164"/>
        <v>---</v>
      </c>
      <c r="AU52" s="20" t="str">
        <f t="shared" si="164"/>
        <v>---</v>
      </c>
    </row>
    <row r="53">
      <c r="A53" s="1" t="s">
        <v>156</v>
      </c>
      <c r="B53" s="19">
        <f>'Raw Plate Reader Measurements'!$P$27</f>
        <v>0.651</v>
      </c>
      <c r="C53" s="19">
        <f>'Raw Plate Reader Measurements'!$P$28</f>
        <v>0.641</v>
      </c>
      <c r="D53" s="19">
        <f>'Raw Plate Reader Measurements'!$P$29</f>
        <v>0.615</v>
      </c>
      <c r="E53" s="19">
        <f>'Raw Plate Reader Measurements'!$P$30</f>
        <v>0.605</v>
      </c>
      <c r="F53" s="4"/>
      <c r="G53" s="4"/>
      <c r="H53" s="1"/>
      <c r="I53" s="19">
        <f>'Raw Plate Reader Measurements'!$E$27</f>
        <v>2083</v>
      </c>
      <c r="J53" s="19">
        <f>'Raw Plate Reader Measurements'!$E$28</f>
        <v>2063</v>
      </c>
      <c r="K53" s="19">
        <f>'Raw Plate Reader Measurements'!$E$29</f>
        <v>2081</v>
      </c>
      <c r="L53" s="19">
        <f>'Raw Plate Reader Measurements'!$E$30</f>
        <v>1999</v>
      </c>
      <c r="M53" s="4"/>
      <c r="N53" s="4"/>
      <c r="O53" s="1"/>
      <c r="P53" s="8">
        <f t="shared" ref="P53:U53" si="165">IF(ISBLANK(B53),"---", B53-$B$9)</f>
        <v>0.341</v>
      </c>
      <c r="Q53" s="8">
        <f t="shared" si="165"/>
        <v>0.331</v>
      </c>
      <c r="R53" s="8">
        <f t="shared" si="165"/>
        <v>0.305</v>
      </c>
      <c r="S53" s="8">
        <f t="shared" si="165"/>
        <v>0.295</v>
      </c>
      <c r="T53" s="8" t="str">
        <f t="shared" si="165"/>
        <v>---</v>
      </c>
      <c r="U53" s="8" t="str">
        <f t="shared" si="165"/>
        <v>---</v>
      </c>
      <c r="V53" s="1"/>
      <c r="W53" s="8">
        <f t="shared" ref="W53:AB53" si="166">IF(ISBLANK(I53),"---",I53-$I$9)</f>
        <v>1744.25</v>
      </c>
      <c r="X53" s="8">
        <f t="shared" si="166"/>
        <v>1724.25</v>
      </c>
      <c r="Y53" s="8">
        <f t="shared" si="166"/>
        <v>1742.25</v>
      </c>
      <c r="Z53" s="8">
        <f t="shared" si="166"/>
        <v>1660.25</v>
      </c>
      <c r="AA53" s="8" t="str">
        <f t="shared" si="166"/>
        <v>---</v>
      </c>
      <c r="AB53" s="8" t="str">
        <f t="shared" si="166"/>
        <v>---</v>
      </c>
      <c r="AC53" s="1"/>
      <c r="AD53" s="20">
        <f t="shared" ref="AD53:AI53" si="167">IF(AND(ISNUMBER(W53),ISNUMBER(P53)),(W53*$B$3)/(P53*$B$2),"---")</f>
        <v>0.3647895041</v>
      </c>
      <c r="AE53" s="20">
        <f t="shared" si="167"/>
        <v>0.3715012012</v>
      </c>
      <c r="AF53" s="20">
        <f t="shared" si="167"/>
        <v>0.4073789789</v>
      </c>
      <c r="AG53" s="20">
        <f t="shared" si="167"/>
        <v>0.4013649594</v>
      </c>
      <c r="AH53" s="20" t="str">
        <f t="shared" si="167"/>
        <v>---</v>
      </c>
      <c r="AI53" s="20" t="str">
        <f t="shared" si="167"/>
        <v>---</v>
      </c>
      <c r="AJ53" s="1"/>
      <c r="AK53" s="20">
        <f t="shared" si="144"/>
        <v>0.3862586609</v>
      </c>
      <c r="AL53" s="20">
        <f t="shared" si="145"/>
        <v>0.02123656751</v>
      </c>
      <c r="AM53" s="20">
        <f t="shared" si="146"/>
        <v>0.3858203729</v>
      </c>
      <c r="AN53" s="21">
        <f t="shared" si="147"/>
        <v>1.056584151</v>
      </c>
      <c r="AP53" s="20">
        <f t="shared" ref="AP53:AU53" si="168">IF(ISNUMBER(AD53),LN(AD53),"---")</f>
        <v>-1.008434793</v>
      </c>
      <c r="AQ53" s="20">
        <f t="shared" si="168"/>
        <v>-0.9902031815</v>
      </c>
      <c r="AR53" s="20">
        <f t="shared" si="168"/>
        <v>-0.8980113747</v>
      </c>
      <c r="AS53" s="20">
        <f t="shared" si="168"/>
        <v>-0.9128841424</v>
      </c>
      <c r="AT53" s="20" t="str">
        <f t="shared" si="168"/>
        <v>---</v>
      </c>
      <c r="AU53" s="20" t="str">
        <f t="shared" si="168"/>
        <v>---</v>
      </c>
    </row>
    <row r="54">
      <c r="A54" s="1" t="s">
        <v>157</v>
      </c>
      <c r="B54" s="19">
        <f>'Raw Plate Reader Measurements'!$P$31</f>
        <v>0.617</v>
      </c>
      <c r="C54" s="19">
        <f>'Raw Plate Reader Measurements'!$P$32</f>
        <v>0.6</v>
      </c>
      <c r="D54" s="19">
        <f>'Raw Plate Reader Measurements'!$P$33</f>
        <v>0.583</v>
      </c>
      <c r="E54" s="19">
        <f>'Raw Plate Reader Measurements'!$P$34</f>
        <v>0.704</v>
      </c>
      <c r="F54" s="4"/>
      <c r="G54" s="4"/>
      <c r="H54" s="1"/>
      <c r="I54" s="19">
        <f>'Raw Plate Reader Measurements'!$E$31</f>
        <v>2019</v>
      </c>
      <c r="J54" s="19">
        <f>'Raw Plate Reader Measurements'!$E$32</f>
        <v>2015</v>
      </c>
      <c r="K54" s="19">
        <f>'Raw Plate Reader Measurements'!$E$33</f>
        <v>1914</v>
      </c>
      <c r="L54" s="19">
        <f>'Raw Plate Reader Measurements'!$E$34</f>
        <v>1968</v>
      </c>
      <c r="M54" s="4"/>
      <c r="N54" s="4"/>
      <c r="O54" s="1"/>
      <c r="P54" s="8">
        <f t="shared" ref="P54:U54" si="169">IF(ISBLANK(B54),"---", B54-$B$9)</f>
        <v>0.307</v>
      </c>
      <c r="Q54" s="8">
        <f t="shared" si="169"/>
        <v>0.29</v>
      </c>
      <c r="R54" s="8">
        <f t="shared" si="169"/>
        <v>0.273</v>
      </c>
      <c r="S54" s="8">
        <f t="shared" si="169"/>
        <v>0.394</v>
      </c>
      <c r="T54" s="8" t="str">
        <f t="shared" si="169"/>
        <v>---</v>
      </c>
      <c r="U54" s="8" t="str">
        <f t="shared" si="169"/>
        <v>---</v>
      </c>
      <c r="V54" s="1"/>
      <c r="W54" s="8">
        <f t="shared" ref="W54:AB54" si="170">IF(ISBLANK(I54),"---",I54-$I$9)</f>
        <v>1680.25</v>
      </c>
      <c r="X54" s="8">
        <f t="shared" si="170"/>
        <v>1676.25</v>
      </c>
      <c r="Y54" s="8">
        <f t="shared" si="170"/>
        <v>1575.25</v>
      </c>
      <c r="Z54" s="8">
        <f t="shared" si="170"/>
        <v>1629.25</v>
      </c>
      <c r="AA54" s="8" t="str">
        <f t="shared" si="170"/>
        <v>---</v>
      </c>
      <c r="AB54" s="8" t="str">
        <f t="shared" si="170"/>
        <v>---</v>
      </c>
      <c r="AC54" s="1"/>
      <c r="AD54" s="20">
        <f t="shared" ref="AD54:AI54" si="171">IF(AND(ISNUMBER(W54),ISNUMBER(P54)),(W54*$B$3)/(P54*$B$2),"---")</f>
        <v>0.390322431</v>
      </c>
      <c r="AE54" s="20">
        <f t="shared" si="171"/>
        <v>0.4122197299</v>
      </c>
      <c r="AF54" s="20">
        <f t="shared" si="171"/>
        <v>0.4115047216</v>
      </c>
      <c r="AG54" s="20">
        <f t="shared" si="171"/>
        <v>0.2949032028</v>
      </c>
      <c r="AH54" s="20" t="str">
        <f t="shared" si="171"/>
        <v>---</v>
      </c>
      <c r="AI54" s="20" t="str">
        <f t="shared" si="171"/>
        <v>---</v>
      </c>
      <c r="AJ54" s="1"/>
      <c r="AK54" s="20">
        <f t="shared" si="144"/>
        <v>0.3772375213</v>
      </c>
      <c r="AL54" s="20">
        <f t="shared" si="145"/>
        <v>0.05582159318</v>
      </c>
      <c r="AM54" s="20">
        <f t="shared" si="146"/>
        <v>0.3738106316</v>
      </c>
      <c r="AN54" s="21">
        <f t="shared" si="147"/>
        <v>1.173610654</v>
      </c>
      <c r="AP54" s="20">
        <f t="shared" ref="AP54:AU54" si="172">IF(ISNUMBER(AD54),LN(AD54),"---")</f>
        <v>-0.9407821352</v>
      </c>
      <c r="AQ54" s="20">
        <f t="shared" si="172"/>
        <v>-0.8861987468</v>
      </c>
      <c r="AR54" s="20">
        <f t="shared" si="172"/>
        <v>-0.8879347848</v>
      </c>
      <c r="AS54" s="20">
        <f t="shared" si="172"/>
        <v>-1.221108103</v>
      </c>
      <c r="AT54" s="20" t="str">
        <f t="shared" si="172"/>
        <v>---</v>
      </c>
      <c r="AU54" s="20" t="str">
        <f t="shared" si="172"/>
        <v>---</v>
      </c>
    </row>
    <row r="55">
      <c r="A55" s="1" t="s">
        <v>158</v>
      </c>
      <c r="B55" s="19">
        <f>'Raw Plate Reader Measurements'!$Q$27</f>
        <v>0.609</v>
      </c>
      <c r="C55" s="19">
        <f>'Raw Plate Reader Measurements'!$Q$28</f>
        <v>0.625</v>
      </c>
      <c r="D55" s="19">
        <f>'Raw Plate Reader Measurements'!$Q$29</f>
        <v>0.641</v>
      </c>
      <c r="E55" s="19">
        <f>'Raw Plate Reader Measurements'!$Q$30</f>
        <v>0.606</v>
      </c>
      <c r="F55" s="4"/>
      <c r="G55" s="4"/>
      <c r="H55" s="1"/>
      <c r="I55" s="19">
        <f>'Raw Plate Reader Measurements'!$F$27</f>
        <v>245</v>
      </c>
      <c r="J55" s="19">
        <f>'Raw Plate Reader Measurements'!$F$28</f>
        <v>264</v>
      </c>
      <c r="K55" s="19">
        <f>'Raw Plate Reader Measurements'!$F$29</f>
        <v>260</v>
      </c>
      <c r="L55" s="19">
        <f>'Raw Plate Reader Measurements'!$F$30</f>
        <v>253</v>
      </c>
      <c r="M55" s="4"/>
      <c r="N55" s="4"/>
      <c r="O55" s="1"/>
      <c r="P55" s="8">
        <f t="shared" ref="P55:U55" si="173">IF(ISBLANK(B55),"---", B55-$B$9)</f>
        <v>0.299</v>
      </c>
      <c r="Q55" s="8">
        <f t="shared" si="173"/>
        <v>0.315</v>
      </c>
      <c r="R55" s="8">
        <f t="shared" si="173"/>
        <v>0.331</v>
      </c>
      <c r="S55" s="8">
        <f t="shared" si="173"/>
        <v>0.296</v>
      </c>
      <c r="T55" s="8" t="str">
        <f t="shared" si="173"/>
        <v>---</v>
      </c>
      <c r="U55" s="8" t="str">
        <f t="shared" si="173"/>
        <v>---</v>
      </c>
      <c r="V55" s="1"/>
      <c r="W55" s="8">
        <f t="shared" ref="W55:AB55" si="174">IF(ISBLANK(I55),"---",I55-$I$9)</f>
        <v>-93.75</v>
      </c>
      <c r="X55" s="8">
        <f t="shared" si="174"/>
        <v>-74.75</v>
      </c>
      <c r="Y55" s="8">
        <f t="shared" si="174"/>
        <v>-78.75</v>
      </c>
      <c r="Z55" s="8">
        <f t="shared" si="174"/>
        <v>-85.75</v>
      </c>
      <c r="AA55" s="8" t="str">
        <f t="shared" si="174"/>
        <v>---</v>
      </c>
      <c r="AB55" s="8" t="str">
        <f t="shared" si="174"/>
        <v>---</v>
      </c>
      <c r="AC55" s="1"/>
      <c r="AD55" s="20">
        <f t="shared" ref="AD55:AI55" si="175">IF(AND(ISNUMBER(W55),ISNUMBER(P55)),(W55*$B$3)/(P55*$B$2),"---")</f>
        <v>-0.0223608377</v>
      </c>
      <c r="AE55" s="20">
        <f t="shared" si="175"/>
        <v>-0.01692343917</v>
      </c>
      <c r="AF55" s="20">
        <f t="shared" si="175"/>
        <v>-0.01696721449</v>
      </c>
      <c r="AG55" s="20">
        <f t="shared" si="175"/>
        <v>-0.0206600039</v>
      </c>
      <c r="AH55" s="20" t="str">
        <f t="shared" si="175"/>
        <v>---</v>
      </c>
      <c r="AI55" s="20" t="str">
        <f t="shared" si="175"/>
        <v>---</v>
      </c>
      <c r="AJ55" s="1"/>
      <c r="AK55" s="20">
        <f t="shared" si="144"/>
        <v>-0.01922787382</v>
      </c>
      <c r="AL55" s="20">
        <f t="shared" si="145"/>
        <v>0.002725647257</v>
      </c>
      <c r="AM55" s="20" t="str">
        <f t="shared" si="146"/>
        <v>#NUM!</v>
      </c>
      <c r="AN55" s="21" t="str">
        <f t="shared" si="147"/>
        <v>#NUM!</v>
      </c>
      <c r="AP55" s="20" t="str">
        <f t="shared" ref="AP55:AU55" si="176">IF(ISNUMBER(AD55),LN(AD55),"---")</f>
        <v>#NUM!</v>
      </c>
      <c r="AQ55" s="20" t="str">
        <f t="shared" si="176"/>
        <v>#NUM!</v>
      </c>
      <c r="AR55" s="20" t="str">
        <f t="shared" si="176"/>
        <v>#NUM!</v>
      </c>
      <c r="AS55" s="20" t="str">
        <f t="shared" si="176"/>
        <v>#NUM!</v>
      </c>
      <c r="AT55" s="20" t="str">
        <f t="shared" si="176"/>
        <v>---</v>
      </c>
      <c r="AU55" s="20" t="str">
        <f t="shared" si="176"/>
        <v>---</v>
      </c>
    </row>
    <row r="56">
      <c r="A56" s="1" t="s">
        <v>159</v>
      </c>
      <c r="B56" s="19">
        <f>'Raw Plate Reader Measurements'!$Q$31</f>
        <v>0.623</v>
      </c>
      <c r="C56" s="19">
        <f>'Raw Plate Reader Measurements'!$Q$32</f>
        <v>0.611</v>
      </c>
      <c r="D56" s="19">
        <f>'Raw Plate Reader Measurements'!$Q$33</f>
        <v>0.672</v>
      </c>
      <c r="E56" s="19">
        <f>'Raw Plate Reader Measurements'!$Q$34</f>
        <v>0.644</v>
      </c>
      <c r="F56" s="4"/>
      <c r="G56" s="4"/>
      <c r="H56" s="1"/>
      <c r="I56" s="19">
        <f>'Raw Plate Reader Measurements'!$F$31</f>
        <v>251</v>
      </c>
      <c r="J56" s="19">
        <f>'Raw Plate Reader Measurements'!$F$32</f>
        <v>254</v>
      </c>
      <c r="K56" s="19">
        <f>'Raw Plate Reader Measurements'!$F$33</f>
        <v>252</v>
      </c>
      <c r="L56" s="19">
        <f>'Raw Plate Reader Measurements'!$F$34</f>
        <v>249</v>
      </c>
      <c r="M56" s="4"/>
      <c r="N56" s="4"/>
      <c r="O56" s="1"/>
      <c r="P56" s="8">
        <f t="shared" ref="P56:U56" si="177">IF(ISBLANK(B56),"---", B56-$B$9)</f>
        <v>0.313</v>
      </c>
      <c r="Q56" s="8">
        <f t="shared" si="177"/>
        <v>0.301</v>
      </c>
      <c r="R56" s="8">
        <f t="shared" si="177"/>
        <v>0.362</v>
      </c>
      <c r="S56" s="8">
        <f t="shared" si="177"/>
        <v>0.334</v>
      </c>
      <c r="T56" s="8" t="str">
        <f t="shared" si="177"/>
        <v>---</v>
      </c>
      <c r="U56" s="8" t="str">
        <f t="shared" si="177"/>
        <v>---</v>
      </c>
      <c r="V56" s="1"/>
      <c r="W56" s="8">
        <f t="shared" ref="W56:AB56" si="178">IF(ISBLANK(I56),"---",I56-$I$9)</f>
        <v>-87.75</v>
      </c>
      <c r="X56" s="8">
        <f t="shared" si="178"/>
        <v>-84.75</v>
      </c>
      <c r="Y56" s="8">
        <f t="shared" si="178"/>
        <v>-86.75</v>
      </c>
      <c r="Z56" s="8">
        <f t="shared" si="178"/>
        <v>-89.75</v>
      </c>
      <c r="AA56" s="8" t="str">
        <f t="shared" si="178"/>
        <v>---</v>
      </c>
      <c r="AB56" s="8" t="str">
        <f t="shared" si="178"/>
        <v>---</v>
      </c>
      <c r="AC56" s="1"/>
      <c r="AD56" s="20">
        <f t="shared" ref="AD56:AI56" si="179">IF(AND(ISNUMBER(W56),ISNUMBER(P56)),(W56*$B$3)/(P56*$B$2),"---")</f>
        <v>-0.0199935894</v>
      </c>
      <c r="AE56" s="20">
        <f t="shared" si="179"/>
        <v>-0.02007988368</v>
      </c>
      <c r="AF56" s="20">
        <f t="shared" si="179"/>
        <v>-0.01709026883</v>
      </c>
      <c r="AG56" s="20">
        <f t="shared" si="179"/>
        <v>-0.01916355034</v>
      </c>
      <c r="AH56" s="20" t="str">
        <f t="shared" si="179"/>
        <v>---</v>
      </c>
      <c r="AI56" s="20" t="str">
        <f t="shared" si="179"/>
        <v>---</v>
      </c>
      <c r="AJ56" s="1"/>
      <c r="AK56" s="20">
        <f t="shared" si="144"/>
        <v>-0.01908182306</v>
      </c>
      <c r="AL56" s="20">
        <f t="shared" si="145"/>
        <v>0.001390492772</v>
      </c>
      <c r="AM56" s="20" t="str">
        <f t="shared" si="146"/>
        <v>#NUM!</v>
      </c>
      <c r="AN56" s="21" t="str">
        <f t="shared" si="147"/>
        <v>#NUM!</v>
      </c>
      <c r="AP56" s="20" t="str">
        <f t="shared" ref="AP56:AU56" si="180">IF(ISNUMBER(AD56),LN(AD56),"---")</f>
        <v>#NUM!</v>
      </c>
      <c r="AQ56" s="20" t="str">
        <f t="shared" si="180"/>
        <v>#NUM!</v>
      </c>
      <c r="AR56" s="20" t="str">
        <f t="shared" si="180"/>
        <v>#NUM!</v>
      </c>
      <c r="AS56" s="20" t="str">
        <f t="shared" si="180"/>
        <v>#NUM!</v>
      </c>
      <c r="AT56" s="20" t="str">
        <f t="shared" si="180"/>
        <v>---</v>
      </c>
      <c r="AU56" s="20" t="str">
        <f t="shared" si="180"/>
        <v>---</v>
      </c>
    </row>
    <row r="57">
      <c r="A57" s="1" t="s">
        <v>160</v>
      </c>
      <c r="B57" s="19">
        <f>'Raw Plate Reader Measurements'!$R$27</f>
        <v>0.468</v>
      </c>
      <c r="C57" s="19">
        <f>'Raw Plate Reader Measurements'!$R$28</f>
        <v>0.445</v>
      </c>
      <c r="D57" s="19">
        <f>'Raw Plate Reader Measurements'!$R$29</f>
        <v>0.469</v>
      </c>
      <c r="E57" s="19">
        <f>'Raw Plate Reader Measurements'!$R$30</f>
        <v>0.499</v>
      </c>
      <c r="F57" s="4"/>
      <c r="G57" s="4"/>
      <c r="H57" s="1"/>
      <c r="I57" s="19">
        <f>'Raw Plate Reader Measurements'!$G$27</f>
        <v>1717</v>
      </c>
      <c r="J57" s="19">
        <f>'Raw Plate Reader Measurements'!$G$28</f>
        <v>1623</v>
      </c>
      <c r="K57" s="19">
        <f>'Raw Plate Reader Measurements'!$G$29</f>
        <v>1643</v>
      </c>
      <c r="L57" s="19">
        <f>'Raw Plate Reader Measurements'!$G$30</f>
        <v>1650</v>
      </c>
      <c r="M57" s="4"/>
      <c r="N57" s="4"/>
      <c r="O57" s="1"/>
      <c r="P57" s="8">
        <f t="shared" ref="P57:U57" si="181">IF(ISBLANK(B57),"---", B57-$B$9)</f>
        <v>0.158</v>
      </c>
      <c r="Q57" s="8">
        <f t="shared" si="181"/>
        <v>0.135</v>
      </c>
      <c r="R57" s="8">
        <f t="shared" si="181"/>
        <v>0.159</v>
      </c>
      <c r="S57" s="8">
        <f t="shared" si="181"/>
        <v>0.189</v>
      </c>
      <c r="T57" s="8" t="str">
        <f t="shared" si="181"/>
        <v>---</v>
      </c>
      <c r="U57" s="8" t="str">
        <f t="shared" si="181"/>
        <v>---</v>
      </c>
      <c r="V57" s="1"/>
      <c r="W57" s="8">
        <f t="shared" ref="W57:AB57" si="182">IF(ISBLANK(I57),"---",I57-$I$9)</f>
        <v>1378.25</v>
      </c>
      <c r="X57" s="8">
        <f t="shared" si="182"/>
        <v>1284.25</v>
      </c>
      <c r="Y57" s="8">
        <f t="shared" si="182"/>
        <v>1304.25</v>
      </c>
      <c r="Z57" s="8">
        <f t="shared" si="182"/>
        <v>1311.25</v>
      </c>
      <c r="AA57" s="8" t="str">
        <f t="shared" si="182"/>
        <v>---</v>
      </c>
      <c r="AB57" s="8" t="str">
        <f t="shared" si="182"/>
        <v>---</v>
      </c>
      <c r="AC57" s="1"/>
      <c r="AD57" s="20">
        <f t="shared" ref="AD57:AI57" si="183">IF(AND(ISNUMBER(W57),ISNUMBER(P57)),(W57*$B$3)/(P57*$B$2),"---")</f>
        <v>0.6220981296</v>
      </c>
      <c r="AE57" s="20">
        <f t="shared" si="183"/>
        <v>0.6784280368</v>
      </c>
      <c r="AF57" s="20">
        <f t="shared" si="183"/>
        <v>0.5849943916</v>
      </c>
      <c r="AG57" s="20">
        <f t="shared" si="183"/>
        <v>0.4947794784</v>
      </c>
      <c r="AH57" s="20" t="str">
        <f t="shared" si="183"/>
        <v>---</v>
      </c>
      <c r="AI57" s="20" t="str">
        <f t="shared" si="183"/>
        <v>---</v>
      </c>
      <c r="AJ57" s="1"/>
      <c r="AK57" s="20">
        <f t="shared" si="144"/>
        <v>0.5950750091</v>
      </c>
      <c r="AL57" s="20">
        <f t="shared" si="145"/>
        <v>0.07711201504</v>
      </c>
      <c r="AM57" s="20">
        <f t="shared" si="146"/>
        <v>0.5911960395</v>
      </c>
      <c r="AN57" s="21">
        <f t="shared" si="147"/>
        <v>1.142648885</v>
      </c>
      <c r="AP57" s="20">
        <f t="shared" ref="AP57:AU57" si="184">IF(ISNUMBER(AD57),LN(AD57),"---")</f>
        <v>-0.474657434</v>
      </c>
      <c r="AQ57" s="20">
        <f t="shared" si="184"/>
        <v>-0.3879768675</v>
      </c>
      <c r="AR57" s="20">
        <f t="shared" si="184"/>
        <v>-0.5361530188</v>
      </c>
      <c r="AS57" s="20">
        <f t="shared" si="184"/>
        <v>-0.7036431138</v>
      </c>
      <c r="AT57" s="20" t="str">
        <f t="shared" si="184"/>
        <v>---</v>
      </c>
      <c r="AU57" s="20" t="str">
        <f t="shared" si="184"/>
        <v>---</v>
      </c>
    </row>
    <row r="58">
      <c r="A58" s="1" t="s">
        <v>161</v>
      </c>
      <c r="B58" s="19">
        <f>'Raw Plate Reader Measurements'!$R$31</f>
        <v>0.509</v>
      </c>
      <c r="C58" s="19">
        <f>'Raw Plate Reader Measurements'!$R$32</f>
        <v>0.716</v>
      </c>
      <c r="D58" s="19">
        <f>'Raw Plate Reader Measurements'!$R$33</f>
        <v>0.536</v>
      </c>
      <c r="E58" s="19">
        <f>'Raw Plate Reader Measurements'!$R$34</f>
        <v>0.466</v>
      </c>
      <c r="F58" s="4"/>
      <c r="G58" s="4"/>
      <c r="H58" s="1"/>
      <c r="I58" s="19">
        <f>'Raw Plate Reader Measurements'!$G$31</f>
        <v>1756</v>
      </c>
      <c r="J58" s="19">
        <f>'Raw Plate Reader Measurements'!$G$32</f>
        <v>1548</v>
      </c>
      <c r="K58" s="19">
        <f>'Raw Plate Reader Measurements'!$G$33</f>
        <v>1724</v>
      </c>
      <c r="L58" s="19">
        <f>'Raw Plate Reader Measurements'!$G$34</f>
        <v>1662</v>
      </c>
      <c r="M58" s="4"/>
      <c r="N58" s="4"/>
      <c r="O58" s="1"/>
      <c r="P58" s="8">
        <f t="shared" ref="P58:U58" si="185">IF(ISBLANK(B58),"---", B58-$B$9)</f>
        <v>0.199</v>
      </c>
      <c r="Q58" s="8">
        <f t="shared" si="185"/>
        <v>0.406</v>
      </c>
      <c r="R58" s="8">
        <f t="shared" si="185"/>
        <v>0.226</v>
      </c>
      <c r="S58" s="8">
        <f t="shared" si="185"/>
        <v>0.156</v>
      </c>
      <c r="T58" s="8" t="str">
        <f t="shared" si="185"/>
        <v>---</v>
      </c>
      <c r="U58" s="8" t="str">
        <f t="shared" si="185"/>
        <v>---</v>
      </c>
      <c r="V58" s="1"/>
      <c r="W58" s="8">
        <f t="shared" ref="W58:AB58" si="186">IF(ISBLANK(I58),"---",I58-$I$9)</f>
        <v>1417.25</v>
      </c>
      <c r="X58" s="8">
        <f t="shared" si="186"/>
        <v>1209.25</v>
      </c>
      <c r="Y58" s="8">
        <f t="shared" si="186"/>
        <v>1385.25</v>
      </c>
      <c r="Z58" s="8">
        <f t="shared" si="186"/>
        <v>1323.25</v>
      </c>
      <c r="AA58" s="8" t="str">
        <f t="shared" si="186"/>
        <v>---</v>
      </c>
      <c r="AB58" s="8" t="str">
        <f t="shared" si="186"/>
        <v>---</v>
      </c>
      <c r="AC58" s="1"/>
      <c r="AD58" s="20">
        <f t="shared" ref="AD58:AI58" si="187">IF(AND(ISNUMBER(W58),ISNUMBER(P58)),(W58*$B$3)/(P58*$B$2),"---")</f>
        <v>0.5079036931</v>
      </c>
      <c r="AE58" s="20">
        <f t="shared" si="187"/>
        <v>0.2124115088</v>
      </c>
      <c r="AF58" s="20">
        <f t="shared" si="187"/>
        <v>0.4371270692</v>
      </c>
      <c r="AG58" s="20">
        <f t="shared" si="187"/>
        <v>0.6049302269</v>
      </c>
      <c r="AH58" s="20" t="str">
        <f t="shared" si="187"/>
        <v>---</v>
      </c>
      <c r="AI58" s="20" t="str">
        <f t="shared" si="187"/>
        <v>---</v>
      </c>
      <c r="AJ58" s="1"/>
      <c r="AK58" s="20">
        <f t="shared" si="144"/>
        <v>0.4405931245</v>
      </c>
      <c r="AL58" s="20">
        <f t="shared" si="145"/>
        <v>0.1669493527</v>
      </c>
      <c r="AM58" s="20">
        <f t="shared" si="146"/>
        <v>0.4109775515</v>
      </c>
      <c r="AN58" s="21">
        <f t="shared" si="147"/>
        <v>1.583443485</v>
      </c>
      <c r="AP58" s="20">
        <f t="shared" ref="AP58:AU58" si="188">IF(ISNUMBER(AD58),LN(AD58),"---")</f>
        <v>-0.67746343</v>
      </c>
      <c r="AQ58" s="20">
        <f t="shared" si="188"/>
        <v>-1.549229806</v>
      </c>
      <c r="AR58" s="20">
        <f t="shared" si="188"/>
        <v>-0.82753135</v>
      </c>
      <c r="AS58" s="20">
        <f t="shared" si="188"/>
        <v>-0.502642155</v>
      </c>
      <c r="AT58" s="20" t="str">
        <f t="shared" si="188"/>
        <v>---</v>
      </c>
      <c r="AU58" s="20" t="str">
        <f t="shared" si="188"/>
        <v>---</v>
      </c>
    </row>
    <row r="59">
      <c r="A59" s="1" t="s">
        <v>162</v>
      </c>
      <c r="B59" s="19">
        <f>'Raw Plate Reader Measurements'!$S$27</f>
        <v>0.633</v>
      </c>
      <c r="C59" s="19">
        <f>'Raw Plate Reader Measurements'!$S$28</f>
        <v>0.671</v>
      </c>
      <c r="D59" s="19">
        <f>'Raw Plate Reader Measurements'!$S$29</f>
        <v>0.637</v>
      </c>
      <c r="E59" s="19">
        <f>'Raw Plate Reader Measurements'!$S$30</f>
        <v>0.604</v>
      </c>
      <c r="F59" s="4"/>
      <c r="G59" s="4"/>
      <c r="H59" s="1"/>
      <c r="I59" s="19">
        <f>'Raw Plate Reader Measurements'!$H$27</f>
        <v>531</v>
      </c>
      <c r="J59" s="19">
        <f>'Raw Plate Reader Measurements'!$H$28</f>
        <v>543</v>
      </c>
      <c r="K59" s="19">
        <f>'Raw Plate Reader Measurements'!$H$29</f>
        <v>533</v>
      </c>
      <c r="L59" s="19">
        <f>'Raw Plate Reader Measurements'!$H$30</f>
        <v>529</v>
      </c>
      <c r="M59" s="4"/>
      <c r="N59" s="4"/>
      <c r="O59" s="1"/>
      <c r="P59" s="8">
        <f t="shared" ref="P59:U59" si="189">IF(ISBLANK(B59),"---", B59-$B$9)</f>
        <v>0.323</v>
      </c>
      <c r="Q59" s="8">
        <f t="shared" si="189"/>
        <v>0.361</v>
      </c>
      <c r="R59" s="8">
        <f t="shared" si="189"/>
        <v>0.327</v>
      </c>
      <c r="S59" s="8">
        <f t="shared" si="189"/>
        <v>0.294</v>
      </c>
      <c r="T59" s="8" t="str">
        <f t="shared" si="189"/>
        <v>---</v>
      </c>
      <c r="U59" s="8" t="str">
        <f t="shared" si="189"/>
        <v>---</v>
      </c>
      <c r="V59" s="1"/>
      <c r="W59" s="8">
        <f t="shared" ref="W59:AB59" si="190">IF(ISBLANK(I59),"---",I59-$I$9)</f>
        <v>192.25</v>
      </c>
      <c r="X59" s="8">
        <f t="shared" si="190"/>
        <v>204.25</v>
      </c>
      <c r="Y59" s="8">
        <f t="shared" si="190"/>
        <v>194.25</v>
      </c>
      <c r="Z59" s="8">
        <f t="shared" si="190"/>
        <v>190.25</v>
      </c>
      <c r="AA59" s="8" t="str">
        <f t="shared" si="190"/>
        <v>---</v>
      </c>
      <c r="AB59" s="8" t="str">
        <f t="shared" si="190"/>
        <v>---</v>
      </c>
      <c r="AC59" s="1"/>
      <c r="AD59" s="20">
        <f t="shared" ref="AD59:AI59" si="191">IF(AND(ISNUMBER(W59),ISNUMBER(P59)),(W59*$B$3)/(P59*$B$2),"---")</f>
        <v>0.04244746976</v>
      </c>
      <c r="AE59" s="20">
        <f t="shared" si="191"/>
        <v>0.04034993549</v>
      </c>
      <c r="AF59" s="20">
        <f t="shared" si="191"/>
        <v>0.04236441915</v>
      </c>
      <c r="AG59" s="20">
        <f t="shared" si="191"/>
        <v>0.04614932109</v>
      </c>
      <c r="AH59" s="20" t="str">
        <f t="shared" si="191"/>
        <v>---</v>
      </c>
      <c r="AI59" s="20" t="str">
        <f t="shared" si="191"/>
        <v>---</v>
      </c>
      <c r="AJ59" s="1"/>
      <c r="AK59" s="20">
        <f t="shared" si="144"/>
        <v>0.04282778637</v>
      </c>
      <c r="AL59" s="20">
        <f t="shared" si="145"/>
        <v>0.002417415135</v>
      </c>
      <c r="AM59" s="20">
        <f t="shared" si="146"/>
        <v>0.04277749077</v>
      </c>
      <c r="AN59" s="21">
        <f t="shared" si="147"/>
        <v>1.057331398</v>
      </c>
      <c r="AP59" s="20">
        <f t="shared" ref="AP59:AU59" si="192">IF(ISNUMBER(AD59),LN(AD59),"---")</f>
        <v>-3.159487973</v>
      </c>
      <c r="AQ59" s="20">
        <f t="shared" si="192"/>
        <v>-3.210165483</v>
      </c>
      <c r="AR59" s="20">
        <f t="shared" si="192"/>
        <v>-3.16144644</v>
      </c>
      <c r="AS59" s="20">
        <f t="shared" si="192"/>
        <v>-3.075873029</v>
      </c>
      <c r="AT59" s="20" t="str">
        <f t="shared" si="192"/>
        <v>---</v>
      </c>
      <c r="AU59" s="20" t="str">
        <f t="shared" si="192"/>
        <v>---</v>
      </c>
    </row>
    <row r="60">
      <c r="A60" s="1" t="s">
        <v>163</v>
      </c>
      <c r="B60" s="19">
        <f>'Raw Plate Reader Measurements'!$S$31</f>
        <v>0.612</v>
      </c>
      <c r="C60" s="19">
        <f>'Raw Plate Reader Measurements'!$S$32</f>
        <v>0.622</v>
      </c>
      <c r="D60" s="19">
        <f>'Raw Plate Reader Measurements'!$S$33</f>
        <v>0.616</v>
      </c>
      <c r="E60" s="19">
        <f>'Raw Plate Reader Measurements'!$S$34</f>
        <v>0.617</v>
      </c>
      <c r="F60" s="4"/>
      <c r="G60" s="4"/>
      <c r="H60" s="1"/>
      <c r="I60" s="19">
        <f>'Raw Plate Reader Measurements'!$H$31</f>
        <v>611</v>
      </c>
      <c r="J60" s="19">
        <f>'Raw Plate Reader Measurements'!$H$32</f>
        <v>626</v>
      </c>
      <c r="K60" s="19">
        <f>'Raw Plate Reader Measurements'!$H$33</f>
        <v>604</v>
      </c>
      <c r="L60" s="19">
        <f>'Raw Plate Reader Measurements'!$H$34</f>
        <v>610</v>
      </c>
      <c r="M60" s="4"/>
      <c r="N60" s="4"/>
      <c r="O60" s="1"/>
      <c r="P60" s="8">
        <f t="shared" ref="P60:U60" si="193">IF(ISBLANK(B60),"---", B60-$B$9)</f>
        <v>0.302</v>
      </c>
      <c r="Q60" s="8">
        <f t="shared" si="193"/>
        <v>0.312</v>
      </c>
      <c r="R60" s="8">
        <f t="shared" si="193"/>
        <v>0.306</v>
      </c>
      <c r="S60" s="8">
        <f t="shared" si="193"/>
        <v>0.307</v>
      </c>
      <c r="T60" s="8" t="str">
        <f t="shared" si="193"/>
        <v>---</v>
      </c>
      <c r="U60" s="8" t="str">
        <f t="shared" si="193"/>
        <v>---</v>
      </c>
      <c r="V60" s="1"/>
      <c r="W60" s="8">
        <f t="shared" ref="W60:AB60" si="194">IF(ISBLANK(I60),"---",I60-$I$9)</f>
        <v>272.25</v>
      </c>
      <c r="X60" s="8">
        <f t="shared" si="194"/>
        <v>287.25</v>
      </c>
      <c r="Y60" s="8">
        <f t="shared" si="194"/>
        <v>265.25</v>
      </c>
      <c r="Z60" s="8">
        <f t="shared" si="194"/>
        <v>271.25</v>
      </c>
      <c r="AA60" s="8" t="str">
        <f t="shared" si="194"/>
        <v>---</v>
      </c>
      <c r="AB60" s="8" t="str">
        <f t="shared" si="194"/>
        <v>---</v>
      </c>
      <c r="AC60" s="1"/>
      <c r="AD60" s="20">
        <f t="shared" ref="AD60:AI60" si="195">IF(AND(ISNUMBER(W60),ISNUMBER(P60)),(W60*$B$3)/(P60*$B$2),"---")</f>
        <v>0.06429081435</v>
      </c>
      <c r="AE60" s="20">
        <f t="shared" si="195"/>
        <v>0.06565887311</v>
      </c>
      <c r="AF60" s="20">
        <f t="shared" si="195"/>
        <v>0.06181899601</v>
      </c>
      <c r="AG60" s="20">
        <f t="shared" si="195"/>
        <v>0.06301143248</v>
      </c>
      <c r="AH60" s="20" t="str">
        <f t="shared" si="195"/>
        <v>---</v>
      </c>
      <c r="AI60" s="20" t="str">
        <f t="shared" si="195"/>
        <v>---</v>
      </c>
      <c r="AJ60" s="1"/>
      <c r="AK60" s="20">
        <f t="shared" si="144"/>
        <v>0.06369502899</v>
      </c>
      <c r="AL60" s="20">
        <f t="shared" si="145"/>
        <v>0.001653123091</v>
      </c>
      <c r="AM60" s="20">
        <f t="shared" si="146"/>
        <v>0.06367895283</v>
      </c>
      <c r="AN60" s="21">
        <f t="shared" si="147"/>
        <v>1.026279862</v>
      </c>
      <c r="AP60" s="20">
        <f t="shared" ref="AP60:AU60" si="196">IF(ISNUMBER(AD60),LN(AD60),"---")</f>
        <v>-2.744338514</v>
      </c>
      <c r="AQ60" s="20">
        <f t="shared" si="196"/>
        <v>-2.72328253</v>
      </c>
      <c r="AR60" s="20">
        <f t="shared" si="196"/>
        <v>-2.783544583</v>
      </c>
      <c r="AS60" s="20">
        <f t="shared" si="196"/>
        <v>-2.764439101</v>
      </c>
      <c r="AT60" s="20" t="str">
        <f t="shared" si="196"/>
        <v>---</v>
      </c>
      <c r="AU60" s="20" t="str">
        <f t="shared" si="196"/>
        <v>---</v>
      </c>
    </row>
    <row r="61">
      <c r="A61" s="1" t="s">
        <v>164</v>
      </c>
      <c r="B61" s="19">
        <f>'Raw Plate Reader Measurements'!$T$27</f>
        <v>0.669</v>
      </c>
      <c r="C61" s="19">
        <f>'Raw Plate Reader Measurements'!$T$28</f>
        <v>0.668</v>
      </c>
      <c r="D61" s="19">
        <f>'Raw Plate Reader Measurements'!$T$29</f>
        <v>0.637</v>
      </c>
      <c r="E61" s="19">
        <f>'Raw Plate Reader Measurements'!$T$30</f>
        <v>0.623</v>
      </c>
      <c r="F61" s="4"/>
      <c r="G61" s="4"/>
      <c r="H61" s="1"/>
      <c r="I61" s="19">
        <f>'Raw Plate Reader Measurements'!$I$27</f>
        <v>250</v>
      </c>
      <c r="J61" s="19">
        <f>'Raw Plate Reader Measurements'!$I$28</f>
        <v>230</v>
      </c>
      <c r="K61" s="19">
        <f>'Raw Plate Reader Measurements'!$I$29</f>
        <v>233</v>
      </c>
      <c r="L61" s="19">
        <f>'Raw Plate Reader Measurements'!$I$30</f>
        <v>242</v>
      </c>
      <c r="M61" s="4"/>
      <c r="N61" s="4"/>
      <c r="O61" s="1"/>
      <c r="P61" s="8">
        <f t="shared" ref="P61:U61" si="197">IF(ISBLANK(B61),"---", B61-$B$9)</f>
        <v>0.359</v>
      </c>
      <c r="Q61" s="8">
        <f t="shared" si="197"/>
        <v>0.358</v>
      </c>
      <c r="R61" s="8">
        <f t="shared" si="197"/>
        <v>0.327</v>
      </c>
      <c r="S61" s="8">
        <f t="shared" si="197"/>
        <v>0.313</v>
      </c>
      <c r="T61" s="8" t="str">
        <f t="shared" si="197"/>
        <v>---</v>
      </c>
      <c r="U61" s="8" t="str">
        <f t="shared" si="197"/>
        <v>---</v>
      </c>
      <c r="V61" s="1"/>
      <c r="W61" s="8">
        <f t="shared" ref="W61:AB61" si="198">IF(ISBLANK(I61),"---",I61-$I$9)</f>
        <v>-88.75</v>
      </c>
      <c r="X61" s="8">
        <f t="shared" si="198"/>
        <v>-108.75</v>
      </c>
      <c r="Y61" s="8">
        <f t="shared" si="198"/>
        <v>-105.75</v>
      </c>
      <c r="Z61" s="8">
        <f t="shared" si="198"/>
        <v>-96.75</v>
      </c>
      <c r="AA61" s="8" t="str">
        <f t="shared" si="198"/>
        <v>---</v>
      </c>
      <c r="AB61" s="8" t="str">
        <f t="shared" si="198"/>
        <v>---</v>
      </c>
      <c r="AC61" s="1"/>
      <c r="AD61" s="20">
        <f t="shared" ref="AD61:AI61" si="199">IF(AND(ISNUMBER(W61),ISNUMBER(P61)),(W61*$B$3)/(P61*$B$2),"---")</f>
        <v>-0.01763038899</v>
      </c>
      <c r="AE61" s="20">
        <f t="shared" si="199"/>
        <v>-0.02166377919</v>
      </c>
      <c r="AF61" s="20">
        <f t="shared" si="199"/>
        <v>-0.02306325521</v>
      </c>
      <c r="AG61" s="20">
        <f t="shared" si="199"/>
        <v>-0.02204421396</v>
      </c>
      <c r="AH61" s="20" t="str">
        <f t="shared" si="199"/>
        <v>---</v>
      </c>
      <c r="AI61" s="20" t="str">
        <f t="shared" si="199"/>
        <v>---</v>
      </c>
      <c r="AJ61" s="1"/>
      <c r="AK61" s="20">
        <f t="shared" si="144"/>
        <v>-0.02110040934</v>
      </c>
      <c r="AL61" s="20">
        <f t="shared" si="145"/>
        <v>0.00238760395</v>
      </c>
      <c r="AM61" s="20" t="str">
        <f t="shared" si="146"/>
        <v>#NUM!</v>
      </c>
      <c r="AN61" s="21" t="str">
        <f t="shared" si="147"/>
        <v>#NUM!</v>
      </c>
      <c r="AP61" s="20" t="str">
        <f t="shared" ref="AP61:AU61" si="200">IF(ISNUMBER(AD61),LN(AD61),"---")</f>
        <v>#NUM!</v>
      </c>
      <c r="AQ61" s="20" t="str">
        <f t="shared" si="200"/>
        <v>#NUM!</v>
      </c>
      <c r="AR61" s="20" t="str">
        <f t="shared" si="200"/>
        <v>#NUM!</v>
      </c>
      <c r="AS61" s="20" t="str">
        <f t="shared" si="200"/>
        <v>#NUM!</v>
      </c>
      <c r="AT61" s="20" t="str">
        <f t="shared" si="200"/>
        <v>---</v>
      </c>
      <c r="AU61" s="20" t="str">
        <f t="shared" si="200"/>
        <v>---</v>
      </c>
    </row>
    <row r="62">
      <c r="A62" s="1" t="s">
        <v>165</v>
      </c>
      <c r="B62" s="19">
        <f>'Raw Plate Reader Measurements'!$T$31</f>
        <v>0.623</v>
      </c>
      <c r="C62" s="19">
        <f>'Raw Plate Reader Measurements'!$T$32</f>
        <v>0.632</v>
      </c>
      <c r="D62" s="19">
        <f>'Raw Plate Reader Measurements'!$T$33</f>
        <v>0.753</v>
      </c>
      <c r="E62" s="19">
        <f>'Raw Plate Reader Measurements'!$T$34</f>
        <v>0.767</v>
      </c>
      <c r="F62" s="4"/>
      <c r="G62" s="4"/>
      <c r="H62" s="1"/>
      <c r="I62" s="19">
        <f>'Raw Plate Reader Measurements'!$I$31</f>
        <v>243</v>
      </c>
      <c r="J62" s="19">
        <f>'Raw Plate Reader Measurements'!$I$32</f>
        <v>236</v>
      </c>
      <c r="K62" s="19">
        <f>'Raw Plate Reader Measurements'!$I$33</f>
        <v>232</v>
      </c>
      <c r="L62" s="19">
        <f>'Raw Plate Reader Measurements'!$I$34</f>
        <v>227</v>
      </c>
      <c r="M62" s="4"/>
      <c r="N62" s="4"/>
      <c r="O62" s="1"/>
      <c r="P62" s="8">
        <f t="shared" ref="P62:U62" si="201">IF(ISBLANK(B62),"---", B62-$B$9)</f>
        <v>0.313</v>
      </c>
      <c r="Q62" s="8">
        <f t="shared" si="201"/>
        <v>0.322</v>
      </c>
      <c r="R62" s="8">
        <f t="shared" si="201"/>
        <v>0.443</v>
      </c>
      <c r="S62" s="8">
        <f t="shared" si="201"/>
        <v>0.457</v>
      </c>
      <c r="T62" s="8" t="str">
        <f t="shared" si="201"/>
        <v>---</v>
      </c>
      <c r="U62" s="8" t="str">
        <f t="shared" si="201"/>
        <v>---</v>
      </c>
      <c r="V62" s="1"/>
      <c r="W62" s="8">
        <f t="shared" ref="W62:AB62" si="202">IF(ISBLANK(I62),"---",I62-$I$9)</f>
        <v>-95.75</v>
      </c>
      <c r="X62" s="8">
        <f t="shared" si="202"/>
        <v>-102.75</v>
      </c>
      <c r="Y62" s="8">
        <f t="shared" si="202"/>
        <v>-106.75</v>
      </c>
      <c r="Z62" s="8">
        <f t="shared" si="202"/>
        <v>-111.75</v>
      </c>
      <c r="AA62" s="8" t="str">
        <f t="shared" si="202"/>
        <v>---</v>
      </c>
      <c r="AB62" s="8" t="str">
        <f t="shared" si="202"/>
        <v>---</v>
      </c>
      <c r="AC62" s="1"/>
      <c r="AD62" s="20">
        <f t="shared" ref="AD62:AI62" si="203">IF(AND(ISNUMBER(W62),ISNUMBER(P62)),(W62*$B$3)/(P62*$B$2),"---")</f>
        <v>-0.02181636678</v>
      </c>
      <c r="AE62" s="20">
        <f t="shared" si="203"/>
        <v>-0.02275694397</v>
      </c>
      <c r="AF62" s="20">
        <f t="shared" si="203"/>
        <v>-0.01718510298</v>
      </c>
      <c r="AG62" s="20">
        <f t="shared" si="203"/>
        <v>-0.01743890907</v>
      </c>
      <c r="AH62" s="20" t="str">
        <f t="shared" si="203"/>
        <v>---</v>
      </c>
      <c r="AI62" s="20" t="str">
        <f t="shared" si="203"/>
        <v>---</v>
      </c>
      <c r="AJ62" s="1"/>
      <c r="AK62" s="20">
        <f t="shared" si="144"/>
        <v>-0.0197993307</v>
      </c>
      <c r="AL62" s="20">
        <f t="shared" si="145"/>
        <v>0.002899522242</v>
      </c>
      <c r="AM62" s="20" t="str">
        <f t="shared" si="146"/>
        <v>#NUM!</v>
      </c>
      <c r="AN62" s="21" t="str">
        <f t="shared" si="147"/>
        <v>#NUM!</v>
      </c>
      <c r="AP62" s="20" t="str">
        <f t="shared" ref="AP62:AU62" si="204">IF(ISNUMBER(AD62),LN(AD62),"---")</f>
        <v>#NUM!</v>
      </c>
      <c r="AQ62" s="20" t="str">
        <f t="shared" si="204"/>
        <v>#NUM!</v>
      </c>
      <c r="AR62" s="20" t="str">
        <f t="shared" si="204"/>
        <v>#NUM!</v>
      </c>
      <c r="AS62" s="20" t="str">
        <f t="shared" si="204"/>
        <v>#NUM!</v>
      </c>
      <c r="AT62" s="20" t="str">
        <f t="shared" si="204"/>
        <v>---</v>
      </c>
      <c r="AU62" s="20" t="str">
        <f t="shared" si="204"/>
        <v>---</v>
      </c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P63" s="1"/>
      <c r="AQ63" s="1"/>
      <c r="AR63" s="1"/>
      <c r="AS63" s="1"/>
      <c r="AT63" s="1"/>
      <c r="AU63" s="1"/>
    </row>
    <row r="64">
      <c r="A64" s="6" t="s">
        <v>42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P64" s="1"/>
      <c r="AQ64" s="1"/>
      <c r="AR64" s="1"/>
      <c r="AS64" s="1"/>
      <c r="AT64" s="1"/>
      <c r="AU64" s="1"/>
    </row>
    <row r="65">
      <c r="A65" s="1" t="s">
        <v>150</v>
      </c>
      <c r="B65" s="19">
        <f>'Raw Plate Reader Measurements'!$M$37</f>
        <v>0.827</v>
      </c>
      <c r="C65" s="19">
        <f>'Raw Plate Reader Measurements'!$M$38</f>
        <v>0.84</v>
      </c>
      <c r="D65" s="19">
        <f>'Raw Plate Reader Measurements'!$M$39</f>
        <v>0.847</v>
      </c>
      <c r="E65" s="19">
        <f>'Raw Plate Reader Measurements'!$M$40</f>
        <v>0.864</v>
      </c>
      <c r="F65" s="4"/>
      <c r="G65" s="4"/>
      <c r="H65" s="1"/>
      <c r="I65" s="19">
        <f>'Raw Plate Reader Measurements'!$B$37</f>
        <v>238</v>
      </c>
      <c r="J65" s="19">
        <f>'Raw Plate Reader Measurements'!$B$38</f>
        <v>237</v>
      </c>
      <c r="K65" s="19">
        <f>'Raw Plate Reader Measurements'!$B$39</f>
        <v>228</v>
      </c>
      <c r="L65" s="19">
        <f>'Raw Plate Reader Measurements'!$B$40</f>
        <v>232</v>
      </c>
      <c r="M65" s="4"/>
      <c r="N65" s="4"/>
      <c r="O65" s="1"/>
      <c r="P65" s="8">
        <f t="shared" ref="P65:U65" si="205">IF(ISBLANK(B65),"---", B65-$B$9)</f>
        <v>0.517</v>
      </c>
      <c r="Q65" s="8">
        <f t="shared" si="205"/>
        <v>0.53</v>
      </c>
      <c r="R65" s="8">
        <f t="shared" si="205"/>
        <v>0.537</v>
      </c>
      <c r="S65" s="8">
        <f t="shared" si="205"/>
        <v>0.554</v>
      </c>
      <c r="T65" s="8" t="str">
        <f t="shared" si="205"/>
        <v>---</v>
      </c>
      <c r="U65" s="8" t="str">
        <f t="shared" si="205"/>
        <v>---</v>
      </c>
      <c r="V65" s="1"/>
      <c r="W65" s="8">
        <f t="shared" ref="W65:AB65" si="206">IF(ISBLANK(I65),"---",I65-$I$9)</f>
        <v>-100.75</v>
      </c>
      <c r="X65" s="8">
        <f t="shared" si="206"/>
        <v>-101.75</v>
      </c>
      <c r="Y65" s="8">
        <f t="shared" si="206"/>
        <v>-110.75</v>
      </c>
      <c r="Z65" s="8">
        <f t="shared" si="206"/>
        <v>-106.75</v>
      </c>
      <c r="AA65" s="8" t="str">
        <f t="shared" si="206"/>
        <v>---</v>
      </c>
      <c r="AB65" s="8" t="str">
        <f t="shared" si="206"/>
        <v>---</v>
      </c>
      <c r="AC65" s="1"/>
      <c r="AD65" s="20">
        <f t="shared" ref="AD65:AI65" si="207">IF(AND(ISNUMBER(W65),ISNUMBER(P65)),(W65*$B$3)/(P65*$B$2),"---")</f>
        <v>-0.01389768594</v>
      </c>
      <c r="AE65" s="20">
        <f t="shared" si="207"/>
        <v>-0.0136913581</v>
      </c>
      <c r="AF65" s="20">
        <f t="shared" si="207"/>
        <v>-0.01470812901</v>
      </c>
      <c r="AG65" s="20">
        <f t="shared" si="207"/>
        <v>-0.01374187837</v>
      </c>
      <c r="AH65" s="20" t="str">
        <f t="shared" si="207"/>
        <v>---</v>
      </c>
      <c r="AI65" s="20" t="str">
        <f t="shared" si="207"/>
        <v>---</v>
      </c>
      <c r="AJ65" s="1"/>
      <c r="AK65" s="20">
        <f t="shared" ref="AK65:AK80" si="212">AVERAGE(AD65:AI65)</f>
        <v>-0.01400976286</v>
      </c>
      <c r="AL65" s="20">
        <f t="shared" ref="AL65:AL80" si="213">STDEV(AD65:AI65)</f>
        <v>0.0004737862412</v>
      </c>
      <c r="AM65" s="20" t="str">
        <f t="shared" ref="AM65:AM80" si="214">GEOMEAN(AD65:AI65)</f>
        <v>#NUM!</v>
      </c>
      <c r="AN65" s="21" t="str">
        <f t="shared" ref="AN65:AN80" si="215">EXP(STDEV(AP65:AU65))</f>
        <v>#NUM!</v>
      </c>
      <c r="AP65" s="20" t="str">
        <f t="shared" ref="AP65:AU65" si="208">IF(ISNUMBER(AD65),LN(AD65),"---")</f>
        <v>#NUM!</v>
      </c>
      <c r="AQ65" s="20" t="str">
        <f t="shared" si="208"/>
        <v>#NUM!</v>
      </c>
      <c r="AR65" s="20" t="str">
        <f t="shared" si="208"/>
        <v>#NUM!</v>
      </c>
      <c r="AS65" s="20" t="str">
        <f t="shared" si="208"/>
        <v>#NUM!</v>
      </c>
      <c r="AT65" s="20" t="str">
        <f t="shared" si="208"/>
        <v>---</v>
      </c>
      <c r="AU65" s="20" t="str">
        <f t="shared" si="208"/>
        <v>---</v>
      </c>
    </row>
    <row r="66">
      <c r="A66" s="1" t="s">
        <v>151</v>
      </c>
      <c r="B66" s="19">
        <f>'Raw Plate Reader Measurements'!$M$41</f>
        <v>0.794</v>
      </c>
      <c r="C66" s="19">
        <f>'Raw Plate Reader Measurements'!$M$42</f>
        <v>0.772</v>
      </c>
      <c r="D66" s="19">
        <f>'Raw Plate Reader Measurements'!$M$43</f>
        <v>0.789</v>
      </c>
      <c r="E66" s="19">
        <f>'Raw Plate Reader Measurements'!$M$44</f>
        <v>0.793</v>
      </c>
      <c r="F66" s="4"/>
      <c r="G66" s="4"/>
      <c r="H66" s="1"/>
      <c r="I66" s="19">
        <f>'Raw Plate Reader Measurements'!$B$41</f>
        <v>2311</v>
      </c>
      <c r="J66" s="19">
        <f>'Raw Plate Reader Measurements'!$B$42</f>
        <v>2315</v>
      </c>
      <c r="K66" s="19">
        <f>'Raw Plate Reader Measurements'!$B$43</f>
        <v>2334</v>
      </c>
      <c r="L66" s="19">
        <f>'Raw Plate Reader Measurements'!$B$44</f>
        <v>2362</v>
      </c>
      <c r="M66" s="4"/>
      <c r="N66" s="4"/>
      <c r="O66" s="1"/>
      <c r="P66" s="8">
        <f t="shared" ref="P66:U66" si="209">IF(ISBLANK(B66),"---", B66-$B$9)</f>
        <v>0.484</v>
      </c>
      <c r="Q66" s="8">
        <f t="shared" si="209"/>
        <v>0.462</v>
      </c>
      <c r="R66" s="8">
        <f t="shared" si="209"/>
        <v>0.479</v>
      </c>
      <c r="S66" s="8">
        <f t="shared" si="209"/>
        <v>0.483</v>
      </c>
      <c r="T66" s="8" t="str">
        <f t="shared" si="209"/>
        <v>---</v>
      </c>
      <c r="U66" s="8" t="str">
        <f t="shared" si="209"/>
        <v>---</v>
      </c>
      <c r="V66" s="1"/>
      <c r="W66" s="8">
        <f t="shared" ref="W66:AB66" si="210">IF(ISBLANK(I66),"---",I66-$I$9)</f>
        <v>1972.25</v>
      </c>
      <c r="X66" s="8">
        <f t="shared" si="210"/>
        <v>1976.25</v>
      </c>
      <c r="Y66" s="8">
        <f t="shared" si="210"/>
        <v>1995.25</v>
      </c>
      <c r="Z66" s="8">
        <f t="shared" si="210"/>
        <v>2023.25</v>
      </c>
      <c r="AA66" s="8" t="str">
        <f t="shared" si="210"/>
        <v>---</v>
      </c>
      <c r="AB66" s="8" t="str">
        <f t="shared" si="210"/>
        <v>---</v>
      </c>
      <c r="AC66" s="1"/>
      <c r="AD66" s="20">
        <f t="shared" ref="AD66:AI66" si="211">IF(AND(ISNUMBER(W66),ISNUMBER(P66)),(W66*$B$3)/(P66*$B$2),"---")</f>
        <v>0.2906060052</v>
      </c>
      <c r="AE66" s="20">
        <f t="shared" si="211"/>
        <v>0.3050618424</v>
      </c>
      <c r="AF66" s="20">
        <f t="shared" si="211"/>
        <v>0.2970638378</v>
      </c>
      <c r="AG66" s="20">
        <f t="shared" si="211"/>
        <v>0.2987379523</v>
      </c>
      <c r="AH66" s="20" t="str">
        <f t="shared" si="211"/>
        <v>---</v>
      </c>
      <c r="AI66" s="20" t="str">
        <f t="shared" si="211"/>
        <v>---</v>
      </c>
      <c r="AJ66" s="1"/>
      <c r="AK66" s="20">
        <f t="shared" si="212"/>
        <v>0.2978674094</v>
      </c>
      <c r="AL66" s="20">
        <f t="shared" si="213"/>
        <v>0.005941139872</v>
      </c>
      <c r="AM66" s="20">
        <f t="shared" si="214"/>
        <v>0.2978229528</v>
      </c>
      <c r="AN66" s="21">
        <f t="shared" si="215"/>
        <v>1.020153832</v>
      </c>
      <c r="AP66" s="20">
        <f t="shared" ref="AP66:AU66" si="216">IF(ISNUMBER(AD66),LN(AD66),"---")</f>
        <v>-1.235786863</v>
      </c>
      <c r="AQ66" s="20">
        <f t="shared" si="216"/>
        <v>-1.187240761</v>
      </c>
      <c r="AR66" s="20">
        <f t="shared" si="216"/>
        <v>-1.213808221</v>
      </c>
      <c r="AS66" s="20">
        <f t="shared" si="216"/>
        <v>-1.208188504</v>
      </c>
      <c r="AT66" s="20" t="str">
        <f t="shared" si="216"/>
        <v>---</v>
      </c>
      <c r="AU66" s="20" t="str">
        <f t="shared" si="216"/>
        <v>---</v>
      </c>
    </row>
    <row r="67">
      <c r="A67" s="1" t="s">
        <v>152</v>
      </c>
      <c r="B67" s="19">
        <f>'Raw Plate Reader Measurements'!$N$37</f>
        <v>0.815</v>
      </c>
      <c r="C67" s="19">
        <f>'Raw Plate Reader Measurements'!$N$38</f>
        <v>0.81</v>
      </c>
      <c r="D67" s="19">
        <f>'Raw Plate Reader Measurements'!$N$39</f>
        <v>0.816</v>
      </c>
      <c r="E67" s="19">
        <f>'Raw Plate Reader Measurements'!$N$40</f>
        <v>0.816</v>
      </c>
      <c r="F67" s="4"/>
      <c r="G67" s="4"/>
      <c r="H67" s="1"/>
      <c r="I67" s="19">
        <f>'Raw Plate Reader Measurements'!$C$37</f>
        <v>1940</v>
      </c>
      <c r="J67" s="19">
        <f>'Raw Plate Reader Measurements'!$C$38</f>
        <v>1933</v>
      </c>
      <c r="K67" s="19">
        <f>'Raw Plate Reader Measurements'!$C$39</f>
        <v>1955</v>
      </c>
      <c r="L67" s="19">
        <f>'Raw Plate Reader Measurements'!$C$40</f>
        <v>1952</v>
      </c>
      <c r="M67" s="4"/>
      <c r="N67" s="4"/>
      <c r="O67" s="1"/>
      <c r="P67" s="8">
        <f t="shared" ref="P67:U67" si="217">IF(ISBLANK(B67),"---", B67-$B$9)</f>
        <v>0.505</v>
      </c>
      <c r="Q67" s="8">
        <f t="shared" si="217"/>
        <v>0.5</v>
      </c>
      <c r="R67" s="8">
        <f t="shared" si="217"/>
        <v>0.506</v>
      </c>
      <c r="S67" s="8">
        <f t="shared" si="217"/>
        <v>0.506</v>
      </c>
      <c r="T67" s="8" t="str">
        <f t="shared" si="217"/>
        <v>---</v>
      </c>
      <c r="U67" s="8" t="str">
        <f t="shared" si="217"/>
        <v>---</v>
      </c>
      <c r="V67" s="1"/>
      <c r="W67" s="8">
        <f t="shared" ref="W67:AB67" si="218">IF(ISBLANK(I67),"---",I67-$I$9)</f>
        <v>1601.25</v>
      </c>
      <c r="X67" s="8">
        <f t="shared" si="218"/>
        <v>1594.25</v>
      </c>
      <c r="Y67" s="8">
        <f t="shared" si="218"/>
        <v>1616.25</v>
      </c>
      <c r="Z67" s="8">
        <f t="shared" si="218"/>
        <v>1613.25</v>
      </c>
      <c r="AA67" s="8" t="str">
        <f t="shared" si="218"/>
        <v>---</v>
      </c>
      <c r="AB67" s="8" t="str">
        <f t="shared" si="218"/>
        <v>---</v>
      </c>
      <c r="AC67" s="10"/>
      <c r="AD67" s="20">
        <f t="shared" ref="AD67:AI67" si="219">IF(AND(ISNUMBER(W67),ISNUMBER(P67)),(W67*$B$3)/(P67*$B$2),"---")</f>
        <v>0.2261287313</v>
      </c>
      <c r="AE67" s="20">
        <f t="shared" si="219"/>
        <v>0.2273915923</v>
      </c>
      <c r="AF67" s="20">
        <f t="shared" si="219"/>
        <v>0.2277959521</v>
      </c>
      <c r="AG67" s="20">
        <f t="shared" si="219"/>
        <v>0.227373129</v>
      </c>
      <c r="AH67" s="20" t="str">
        <f t="shared" si="219"/>
        <v>---</v>
      </c>
      <c r="AI67" s="20" t="str">
        <f t="shared" si="219"/>
        <v>---</v>
      </c>
      <c r="AJ67" s="10"/>
      <c r="AK67" s="20">
        <f t="shared" si="212"/>
        <v>0.2271723512</v>
      </c>
      <c r="AL67" s="20">
        <f t="shared" si="213"/>
        <v>0.0007225877162</v>
      </c>
      <c r="AM67" s="20">
        <f t="shared" si="214"/>
        <v>0.2271714878</v>
      </c>
      <c r="AN67" s="21">
        <f t="shared" si="215"/>
        <v>1.003189799</v>
      </c>
      <c r="AP67" s="20">
        <f t="shared" ref="AP67:AU67" si="220">IF(ISNUMBER(AD67),LN(AD67),"---")</f>
        <v>-1.486650835</v>
      </c>
      <c r="AQ67" s="20">
        <f t="shared" si="220"/>
        <v>-1.481081672</v>
      </c>
      <c r="AR67" s="20">
        <f t="shared" si="220"/>
        <v>-1.479304998</v>
      </c>
      <c r="AS67" s="20">
        <f t="shared" si="220"/>
        <v>-1.481162871</v>
      </c>
      <c r="AT67" s="20" t="str">
        <f t="shared" si="220"/>
        <v>---</v>
      </c>
      <c r="AU67" s="20" t="str">
        <f t="shared" si="220"/>
        <v>---</v>
      </c>
    </row>
    <row r="68">
      <c r="A68" s="1" t="s">
        <v>153</v>
      </c>
      <c r="B68" s="19">
        <f>'Raw Plate Reader Measurements'!$N$41</f>
        <v>0.799</v>
      </c>
      <c r="C68" s="19">
        <f>'Raw Plate Reader Measurements'!$N$42</f>
        <v>0.814</v>
      </c>
      <c r="D68" s="19">
        <f>'Raw Plate Reader Measurements'!$N$43</f>
        <v>0.792</v>
      </c>
      <c r="E68" s="19">
        <f>'Raw Plate Reader Measurements'!$N$44</f>
        <v>0.784</v>
      </c>
      <c r="F68" s="4"/>
      <c r="G68" s="4"/>
      <c r="H68" s="1"/>
      <c r="I68" s="19">
        <f>'Raw Plate Reader Measurements'!$C$41</f>
        <v>2155</v>
      </c>
      <c r="J68" s="19">
        <f>'Raw Plate Reader Measurements'!$C$42</f>
        <v>2198</v>
      </c>
      <c r="K68" s="19">
        <f>'Raw Plate Reader Measurements'!$C$43</f>
        <v>2148</v>
      </c>
      <c r="L68" s="19">
        <f>'Raw Plate Reader Measurements'!$C$44</f>
        <v>2059</v>
      </c>
      <c r="M68" s="4"/>
      <c r="N68" s="4"/>
      <c r="O68" s="1"/>
      <c r="P68" s="8">
        <f t="shared" ref="P68:U68" si="221">IF(ISBLANK(B68),"---", B68-$B$9)</f>
        <v>0.489</v>
      </c>
      <c r="Q68" s="8">
        <f t="shared" si="221"/>
        <v>0.504</v>
      </c>
      <c r="R68" s="8">
        <f t="shared" si="221"/>
        <v>0.482</v>
      </c>
      <c r="S68" s="8">
        <f t="shared" si="221"/>
        <v>0.474</v>
      </c>
      <c r="T68" s="8" t="str">
        <f t="shared" si="221"/>
        <v>---</v>
      </c>
      <c r="U68" s="8" t="str">
        <f t="shared" si="221"/>
        <v>---</v>
      </c>
      <c r="V68" s="1"/>
      <c r="W68" s="8">
        <f t="shared" ref="W68:AB68" si="222">IF(ISBLANK(I68),"---",I68-$I$9)</f>
        <v>1816.25</v>
      </c>
      <c r="X68" s="8">
        <f t="shared" si="222"/>
        <v>1859.25</v>
      </c>
      <c r="Y68" s="8">
        <f t="shared" si="222"/>
        <v>1809.25</v>
      </c>
      <c r="Z68" s="8">
        <f t="shared" si="222"/>
        <v>1720.25</v>
      </c>
      <c r="AA68" s="8" t="str">
        <f t="shared" si="222"/>
        <v>---</v>
      </c>
      <c r="AB68" s="8" t="str">
        <f t="shared" si="222"/>
        <v>---</v>
      </c>
      <c r="AC68" s="10"/>
      <c r="AD68" s="20">
        <f t="shared" ref="AD68:AI68" si="223">IF(AND(ISNUMBER(W68),ISNUMBER(P68)),(W68*$B$3)/(P68*$B$2),"---")</f>
        <v>0.2648834044</v>
      </c>
      <c r="AE68" s="20">
        <f t="shared" si="223"/>
        <v>0.2630844839</v>
      </c>
      <c r="AF68" s="20">
        <f t="shared" si="223"/>
        <v>0.2676945469</v>
      </c>
      <c r="AG68" s="20">
        <f t="shared" si="223"/>
        <v>0.2588220104</v>
      </c>
      <c r="AH68" s="20" t="str">
        <f t="shared" si="223"/>
        <v>---</v>
      </c>
      <c r="AI68" s="20" t="str">
        <f t="shared" si="223"/>
        <v>---</v>
      </c>
      <c r="AJ68" s="10"/>
      <c r="AK68" s="20">
        <f t="shared" si="212"/>
        <v>0.2636211114</v>
      </c>
      <c r="AL68" s="20">
        <f t="shared" si="213"/>
        <v>0.003719569879</v>
      </c>
      <c r="AM68" s="20">
        <f t="shared" si="214"/>
        <v>0.2636013796</v>
      </c>
      <c r="AN68" s="21">
        <f t="shared" si="215"/>
        <v>1.014237957</v>
      </c>
      <c r="AP68" s="20">
        <f t="shared" ref="AP68:AU68" si="224">IF(ISNUMBER(AD68),LN(AD68),"---")</f>
        <v>-1.328465533</v>
      </c>
      <c r="AQ68" s="20">
        <f t="shared" si="224"/>
        <v>-1.335280067</v>
      </c>
      <c r="AR68" s="20">
        <f t="shared" si="224"/>
        <v>-1.317908699</v>
      </c>
      <c r="AS68" s="20">
        <f t="shared" si="224"/>
        <v>-1.351614672</v>
      </c>
      <c r="AT68" s="20" t="str">
        <f t="shared" si="224"/>
        <v>---</v>
      </c>
      <c r="AU68" s="20" t="str">
        <f t="shared" si="224"/>
        <v>---</v>
      </c>
    </row>
    <row r="69">
      <c r="A69" s="1" t="s">
        <v>154</v>
      </c>
      <c r="B69" s="19">
        <f>'Raw Plate Reader Measurements'!$O$37</f>
        <v>0.487</v>
      </c>
      <c r="C69" s="19">
        <f>'Raw Plate Reader Measurements'!$O$38</f>
        <v>0.486</v>
      </c>
      <c r="D69" s="19">
        <f>'Raw Plate Reader Measurements'!$O$39</f>
        <v>0.462</v>
      </c>
      <c r="E69" s="19">
        <f>'Raw Plate Reader Measurements'!$O$40</f>
        <v>0.467</v>
      </c>
      <c r="F69" s="4"/>
      <c r="G69" s="4"/>
      <c r="H69" s="1"/>
      <c r="I69" s="19">
        <f>'Raw Plate Reader Measurements'!$D$37</f>
        <v>1101</v>
      </c>
      <c r="J69" s="19">
        <f>'Raw Plate Reader Measurements'!$D$38</f>
        <v>1098</v>
      </c>
      <c r="K69" s="19">
        <f>'Raw Plate Reader Measurements'!$D$39</f>
        <v>1102</v>
      </c>
      <c r="L69" s="19">
        <f>'Raw Plate Reader Measurements'!$D$40</f>
        <v>1085</v>
      </c>
      <c r="M69" s="4"/>
      <c r="N69" s="4"/>
      <c r="O69" s="1"/>
      <c r="P69" s="8">
        <f t="shared" ref="P69:U69" si="225">IF(ISBLANK(B69),"---", B69-$B$9)</f>
        <v>0.177</v>
      </c>
      <c r="Q69" s="8">
        <f t="shared" si="225"/>
        <v>0.176</v>
      </c>
      <c r="R69" s="8">
        <f t="shared" si="225"/>
        <v>0.152</v>
      </c>
      <c r="S69" s="8">
        <f t="shared" si="225"/>
        <v>0.157</v>
      </c>
      <c r="T69" s="8" t="str">
        <f t="shared" si="225"/>
        <v>---</v>
      </c>
      <c r="U69" s="8" t="str">
        <f t="shared" si="225"/>
        <v>---</v>
      </c>
      <c r="V69" s="1"/>
      <c r="W69" s="8">
        <f t="shared" ref="W69:AB69" si="226">IF(ISBLANK(I69),"---",I69-$I$9)</f>
        <v>762.25</v>
      </c>
      <c r="X69" s="8">
        <f t="shared" si="226"/>
        <v>759.25</v>
      </c>
      <c r="Y69" s="8">
        <f t="shared" si="226"/>
        <v>763.25</v>
      </c>
      <c r="Z69" s="8">
        <f t="shared" si="226"/>
        <v>746.25</v>
      </c>
      <c r="AA69" s="8" t="str">
        <f t="shared" si="226"/>
        <v>---</v>
      </c>
      <c r="AB69" s="8" t="str">
        <f t="shared" si="226"/>
        <v>---</v>
      </c>
      <c r="AC69" s="1"/>
      <c r="AD69" s="20">
        <f t="shared" ref="AD69:AI69" si="227">IF(AND(ISNUMBER(W69),ISNUMBER(P69)),(W69*$B$3)/(P69*$B$2),"---")</f>
        <v>0.3071228633</v>
      </c>
      <c r="AE69" s="20">
        <f t="shared" si="227"/>
        <v>0.3076522632</v>
      </c>
      <c r="AF69" s="20">
        <f t="shared" si="227"/>
        <v>0.3581056775</v>
      </c>
      <c r="AG69" s="20">
        <f t="shared" si="227"/>
        <v>0.3389789055</v>
      </c>
      <c r="AH69" s="20" t="str">
        <f t="shared" si="227"/>
        <v>---</v>
      </c>
      <c r="AI69" s="20" t="str">
        <f t="shared" si="227"/>
        <v>---</v>
      </c>
      <c r="AJ69" s="1"/>
      <c r="AK69" s="20">
        <f t="shared" si="212"/>
        <v>0.3279649274</v>
      </c>
      <c r="AL69" s="20">
        <f t="shared" si="213"/>
        <v>0.02501178717</v>
      </c>
      <c r="AM69" s="20">
        <f t="shared" si="214"/>
        <v>0.3272570683</v>
      </c>
      <c r="AN69" s="21">
        <f t="shared" si="215"/>
        <v>1.078662819</v>
      </c>
      <c r="AP69" s="20">
        <f t="shared" ref="AP69:AU69" si="228">IF(ISNUMBER(AD69),LN(AD69),"---")</f>
        <v>-1.180507405</v>
      </c>
      <c r="AQ69" s="20">
        <f t="shared" si="228"/>
        <v>-1.17878515</v>
      </c>
      <c r="AR69" s="20">
        <f t="shared" si="228"/>
        <v>-1.026927148</v>
      </c>
      <c r="AS69" s="20">
        <f t="shared" si="228"/>
        <v>-1.081817399</v>
      </c>
      <c r="AT69" s="20" t="str">
        <f t="shared" si="228"/>
        <v>---</v>
      </c>
      <c r="AU69" s="20" t="str">
        <f t="shared" si="228"/>
        <v>---</v>
      </c>
    </row>
    <row r="70">
      <c r="A70" s="1" t="s">
        <v>155</v>
      </c>
      <c r="B70" s="19">
        <f>'Raw Plate Reader Measurements'!$O$41</f>
        <v>0.522</v>
      </c>
      <c r="C70" s="19">
        <f>'Raw Plate Reader Measurements'!$O$42</f>
        <v>0.528</v>
      </c>
      <c r="D70" s="19">
        <f>'Raw Plate Reader Measurements'!$O$43</f>
        <v>0.619</v>
      </c>
      <c r="E70" s="19">
        <f>'Raw Plate Reader Measurements'!$O$44</f>
        <v>0.56</v>
      </c>
      <c r="F70" s="4"/>
      <c r="G70" s="4"/>
      <c r="H70" s="1"/>
      <c r="I70" s="19">
        <f>'Raw Plate Reader Measurements'!$D$41</f>
        <v>1823</v>
      </c>
      <c r="J70" s="19">
        <f>'Raw Plate Reader Measurements'!$D$42</f>
        <v>1896</v>
      </c>
      <c r="K70" s="19">
        <f>'Raw Plate Reader Measurements'!$D$43</f>
        <v>1818</v>
      </c>
      <c r="L70" s="19">
        <f>'Raw Plate Reader Measurements'!$D$44</f>
        <v>1899</v>
      </c>
      <c r="M70" s="4"/>
      <c r="N70" s="4"/>
      <c r="O70" s="1"/>
      <c r="P70" s="8">
        <f t="shared" ref="P70:U70" si="229">IF(ISBLANK(B70),"---", B70-$B$9)</f>
        <v>0.212</v>
      </c>
      <c r="Q70" s="8">
        <f t="shared" si="229"/>
        <v>0.218</v>
      </c>
      <c r="R70" s="8">
        <f t="shared" si="229"/>
        <v>0.309</v>
      </c>
      <c r="S70" s="8">
        <f t="shared" si="229"/>
        <v>0.25</v>
      </c>
      <c r="T70" s="8" t="str">
        <f t="shared" si="229"/>
        <v>---</v>
      </c>
      <c r="U70" s="8" t="str">
        <f t="shared" si="229"/>
        <v>---</v>
      </c>
      <c r="V70" s="1"/>
      <c r="W70" s="8">
        <f t="shared" ref="W70:AB70" si="230">IF(ISBLANK(I70),"---",I70-$I$9)</f>
        <v>1484.25</v>
      </c>
      <c r="X70" s="8">
        <f t="shared" si="230"/>
        <v>1557.25</v>
      </c>
      <c r="Y70" s="8">
        <f t="shared" si="230"/>
        <v>1479.25</v>
      </c>
      <c r="Z70" s="8">
        <f t="shared" si="230"/>
        <v>1560.25</v>
      </c>
      <c r="AA70" s="8" t="str">
        <f t="shared" si="230"/>
        <v>---</v>
      </c>
      <c r="AB70" s="8" t="str">
        <f t="shared" si="230"/>
        <v>---</v>
      </c>
      <c r="AC70" s="1"/>
      <c r="AD70" s="20">
        <f t="shared" ref="AD70:AI70" si="231">IF(AND(ISNUMBER(W70),ISNUMBER(P70)),(W70*$B$3)/(P70*$B$2),"---")</f>
        <v>0.4992972546</v>
      </c>
      <c r="AE70" s="20">
        <f t="shared" si="231"/>
        <v>0.5094362295</v>
      </c>
      <c r="AF70" s="20">
        <f t="shared" si="231"/>
        <v>0.3414059455</v>
      </c>
      <c r="AG70" s="20">
        <f t="shared" si="231"/>
        <v>0.4450841861</v>
      </c>
      <c r="AH70" s="20" t="str">
        <f t="shared" si="231"/>
        <v>---</v>
      </c>
      <c r="AI70" s="20" t="str">
        <f t="shared" si="231"/>
        <v>---</v>
      </c>
      <c r="AJ70" s="1"/>
      <c r="AK70" s="20">
        <f t="shared" si="212"/>
        <v>0.4488059039</v>
      </c>
      <c r="AL70" s="20">
        <f t="shared" si="213"/>
        <v>0.07697188909</v>
      </c>
      <c r="AM70" s="20">
        <f t="shared" si="214"/>
        <v>0.4433947661</v>
      </c>
      <c r="AN70" s="21">
        <f t="shared" si="215"/>
        <v>1.20217632</v>
      </c>
      <c r="AP70" s="20">
        <f t="shared" ref="AP70:AU70" si="232">IF(ISNUMBER(AD70),LN(AD70),"---")</f>
        <v>-0.69455366</v>
      </c>
      <c r="AQ70" s="20">
        <f t="shared" si="232"/>
        <v>-0.6744505971</v>
      </c>
      <c r="AR70" s="20">
        <f t="shared" si="232"/>
        <v>-1.074683054</v>
      </c>
      <c r="AS70" s="20">
        <f t="shared" si="232"/>
        <v>-0.8094918325</v>
      </c>
      <c r="AT70" s="20" t="str">
        <f t="shared" si="232"/>
        <v>---</v>
      </c>
      <c r="AU70" s="20" t="str">
        <f t="shared" si="232"/>
        <v>---</v>
      </c>
    </row>
    <row r="71">
      <c r="A71" s="1" t="s">
        <v>156</v>
      </c>
      <c r="B71" s="19">
        <f>'Raw Plate Reader Measurements'!$P$37</f>
        <v>0.816</v>
      </c>
      <c r="C71" s="19">
        <f>'Raw Plate Reader Measurements'!$P$38</f>
        <v>0.857</v>
      </c>
      <c r="D71" s="19">
        <f>'Raw Plate Reader Measurements'!$P$39</f>
        <v>0.841</v>
      </c>
      <c r="E71" s="19">
        <f>'Raw Plate Reader Measurements'!$P$40</f>
        <v>0.851</v>
      </c>
      <c r="F71" s="4"/>
      <c r="G71" s="4"/>
      <c r="H71" s="1"/>
      <c r="I71" s="19">
        <f>'Raw Plate Reader Measurements'!$E$37</f>
        <v>3279</v>
      </c>
      <c r="J71" s="19">
        <f>'Raw Plate Reader Measurements'!$E$38</f>
        <v>3258</v>
      </c>
      <c r="K71" s="19">
        <f>'Raw Plate Reader Measurements'!$E$39</f>
        <v>3375</v>
      </c>
      <c r="L71" s="19">
        <f>'Raw Plate Reader Measurements'!$E$40</f>
        <v>3331</v>
      </c>
      <c r="M71" s="4"/>
      <c r="N71" s="4"/>
      <c r="O71" s="1"/>
      <c r="P71" s="8">
        <f t="shared" ref="P71:U71" si="233">IF(ISBLANK(B71),"---", B71-$B$9)</f>
        <v>0.506</v>
      </c>
      <c r="Q71" s="8">
        <f t="shared" si="233"/>
        <v>0.547</v>
      </c>
      <c r="R71" s="8">
        <f t="shared" si="233"/>
        <v>0.531</v>
      </c>
      <c r="S71" s="8">
        <f t="shared" si="233"/>
        <v>0.541</v>
      </c>
      <c r="T71" s="8" t="str">
        <f t="shared" si="233"/>
        <v>---</v>
      </c>
      <c r="U71" s="8" t="str">
        <f t="shared" si="233"/>
        <v>---</v>
      </c>
      <c r="V71" s="1"/>
      <c r="W71" s="8">
        <f t="shared" ref="W71:AB71" si="234">IF(ISBLANK(I71),"---",I71-$I$9)</f>
        <v>2940.25</v>
      </c>
      <c r="X71" s="8">
        <f t="shared" si="234"/>
        <v>2919.25</v>
      </c>
      <c r="Y71" s="8">
        <f t="shared" si="234"/>
        <v>3036.25</v>
      </c>
      <c r="Z71" s="8">
        <f t="shared" si="234"/>
        <v>2992.25</v>
      </c>
      <c r="AA71" s="8" t="str">
        <f t="shared" si="234"/>
        <v>---</v>
      </c>
      <c r="AB71" s="8" t="str">
        <f t="shared" si="234"/>
        <v>---</v>
      </c>
      <c r="AC71" s="1"/>
      <c r="AD71" s="20">
        <f t="shared" ref="AD71:AI71" si="235">IF(AND(ISNUMBER(W71),ISNUMBER(P71)),(W71*$B$3)/(P71*$B$2),"---")</f>
        <v>0.414401886</v>
      </c>
      <c r="AE71" s="20">
        <f t="shared" si="235"/>
        <v>0.3806027693</v>
      </c>
      <c r="AF71" s="20">
        <f t="shared" si="235"/>
        <v>0.4077847573</v>
      </c>
      <c r="AG71" s="20">
        <f t="shared" si="235"/>
        <v>0.3944469406</v>
      </c>
      <c r="AH71" s="20" t="str">
        <f t="shared" si="235"/>
        <v>---</v>
      </c>
      <c r="AI71" s="20" t="str">
        <f t="shared" si="235"/>
        <v>---</v>
      </c>
      <c r="AJ71" s="1"/>
      <c r="AK71" s="20">
        <f t="shared" si="212"/>
        <v>0.3993090883</v>
      </c>
      <c r="AL71" s="20">
        <f t="shared" si="213"/>
        <v>0.0149799461</v>
      </c>
      <c r="AM71" s="20">
        <f t="shared" si="214"/>
        <v>0.3990968609</v>
      </c>
      <c r="AN71" s="21">
        <f t="shared" si="215"/>
        <v>1.038441354</v>
      </c>
      <c r="AP71" s="20">
        <f t="shared" ref="AP71:AU71" si="236">IF(ISNUMBER(AD71),LN(AD71),"---")</f>
        <v>-0.880919037</v>
      </c>
      <c r="AQ71" s="20">
        <f t="shared" si="236"/>
        <v>-0.9659990479</v>
      </c>
      <c r="AR71" s="20">
        <f t="shared" si="236"/>
        <v>-0.8970157994</v>
      </c>
      <c r="AS71" s="20">
        <f t="shared" si="236"/>
        <v>-0.9302706455</v>
      </c>
      <c r="AT71" s="20" t="str">
        <f t="shared" si="236"/>
        <v>---</v>
      </c>
      <c r="AU71" s="20" t="str">
        <f t="shared" si="236"/>
        <v>---</v>
      </c>
    </row>
    <row r="72">
      <c r="A72" s="1" t="s">
        <v>157</v>
      </c>
      <c r="B72" s="19">
        <f>'Raw Plate Reader Measurements'!$P$41</f>
        <v>0.808</v>
      </c>
      <c r="C72" s="19">
        <f>'Raw Plate Reader Measurements'!$P$42</f>
        <v>0.827</v>
      </c>
      <c r="D72" s="19">
        <f>'Raw Plate Reader Measurements'!$P$43</f>
        <v>0.827</v>
      </c>
      <c r="E72" s="19">
        <f>'Raw Plate Reader Measurements'!$P$44</f>
        <v>0.8</v>
      </c>
      <c r="F72" s="4"/>
      <c r="G72" s="4"/>
      <c r="H72" s="1"/>
      <c r="I72" s="19">
        <f>'Raw Plate Reader Measurements'!$E$41</f>
        <v>3224</v>
      </c>
      <c r="J72" s="19">
        <f>'Raw Plate Reader Measurements'!$E$42</f>
        <v>3314</v>
      </c>
      <c r="K72" s="19">
        <f>'Raw Plate Reader Measurements'!$E$43</f>
        <v>3325</v>
      </c>
      <c r="L72" s="19">
        <f>'Raw Plate Reader Measurements'!$E$44</f>
        <v>3297</v>
      </c>
      <c r="M72" s="4"/>
      <c r="N72" s="4"/>
      <c r="O72" s="1"/>
      <c r="P72" s="8">
        <f t="shared" ref="P72:U72" si="237">IF(ISBLANK(B72),"---", B72-$B$9)</f>
        <v>0.498</v>
      </c>
      <c r="Q72" s="8">
        <f t="shared" si="237"/>
        <v>0.517</v>
      </c>
      <c r="R72" s="8">
        <f t="shared" si="237"/>
        <v>0.517</v>
      </c>
      <c r="S72" s="8">
        <f t="shared" si="237"/>
        <v>0.49</v>
      </c>
      <c r="T72" s="8" t="str">
        <f t="shared" si="237"/>
        <v>---</v>
      </c>
      <c r="U72" s="8" t="str">
        <f t="shared" si="237"/>
        <v>---</v>
      </c>
      <c r="V72" s="1"/>
      <c r="W72" s="8">
        <f t="shared" ref="W72:AB72" si="238">IF(ISBLANK(I72),"---",I72-$I$9)</f>
        <v>2885.25</v>
      </c>
      <c r="X72" s="8">
        <f t="shared" si="238"/>
        <v>2975.25</v>
      </c>
      <c r="Y72" s="8">
        <f t="shared" si="238"/>
        <v>2986.25</v>
      </c>
      <c r="Z72" s="8">
        <f t="shared" si="238"/>
        <v>2958.25</v>
      </c>
      <c r="AA72" s="8" t="str">
        <f t="shared" si="238"/>
        <v>---</v>
      </c>
      <c r="AB72" s="8" t="str">
        <f t="shared" si="238"/>
        <v>---</v>
      </c>
      <c r="AC72" s="1"/>
      <c r="AD72" s="20">
        <f t="shared" ref="AD72:AI72" si="239">IF(AND(ISNUMBER(W72),ISNUMBER(P72)),(W72*$B$3)/(P72*$B$2),"---")</f>
        <v>0.4131826611</v>
      </c>
      <c r="AE72" s="20">
        <f t="shared" si="239"/>
        <v>0.4104128048</v>
      </c>
      <c r="AF72" s="20">
        <f t="shared" si="239"/>
        <v>0.41193017</v>
      </c>
      <c r="AG72" s="20">
        <f t="shared" si="239"/>
        <v>0.4305531536</v>
      </c>
      <c r="AH72" s="20" t="str">
        <f t="shared" si="239"/>
        <v>---</v>
      </c>
      <c r="AI72" s="20" t="str">
        <f t="shared" si="239"/>
        <v>---</v>
      </c>
      <c r="AJ72" s="1"/>
      <c r="AK72" s="20">
        <f t="shared" si="212"/>
        <v>0.4165196974</v>
      </c>
      <c r="AL72" s="20">
        <f t="shared" si="213"/>
        <v>0.009423934134</v>
      </c>
      <c r="AM72" s="20">
        <f t="shared" si="214"/>
        <v>0.4164408666</v>
      </c>
      <c r="AN72" s="21">
        <f t="shared" si="215"/>
        <v>1.022639598</v>
      </c>
      <c r="AP72" s="20">
        <f t="shared" ref="AP72:AU72" si="240">IF(ISNUMBER(AD72),LN(AD72),"---")</f>
        <v>-0.8838655052</v>
      </c>
      <c r="AQ72" s="20">
        <f t="shared" si="240"/>
        <v>-0.8905917849</v>
      </c>
      <c r="AR72" s="20">
        <f t="shared" si="240"/>
        <v>-0.8869014343</v>
      </c>
      <c r="AS72" s="20">
        <f t="shared" si="240"/>
        <v>-0.8426844933</v>
      </c>
      <c r="AT72" s="20" t="str">
        <f t="shared" si="240"/>
        <v>---</v>
      </c>
      <c r="AU72" s="20" t="str">
        <f t="shared" si="240"/>
        <v>---</v>
      </c>
    </row>
    <row r="73">
      <c r="A73" s="1" t="s">
        <v>158</v>
      </c>
      <c r="B73" s="19">
        <f>'Raw Plate Reader Measurements'!$Q$37</f>
        <v>0.821</v>
      </c>
      <c r="C73" s="19">
        <f>'Raw Plate Reader Measurements'!$Q$38</f>
        <v>0.836</v>
      </c>
      <c r="D73" s="19">
        <f>'Raw Plate Reader Measurements'!$Q$39</f>
        <v>0.841</v>
      </c>
      <c r="E73" s="19">
        <f>'Raw Plate Reader Measurements'!$Q$40</f>
        <v>0.813</v>
      </c>
      <c r="F73" s="4"/>
      <c r="G73" s="4"/>
      <c r="H73" s="1"/>
      <c r="I73" s="19">
        <f>'Raw Plate Reader Measurements'!$F$37</f>
        <v>259</v>
      </c>
      <c r="J73" s="19">
        <f>'Raw Plate Reader Measurements'!$F$38</f>
        <v>252</v>
      </c>
      <c r="K73" s="19">
        <f>'Raw Plate Reader Measurements'!$F$39</f>
        <v>261</v>
      </c>
      <c r="L73" s="19">
        <f>'Raw Plate Reader Measurements'!$F$40</f>
        <v>252</v>
      </c>
      <c r="M73" s="4"/>
      <c r="N73" s="4"/>
      <c r="O73" s="1"/>
      <c r="P73" s="8">
        <f t="shared" ref="P73:U73" si="241">IF(ISBLANK(B73),"---", B73-$B$9)</f>
        <v>0.511</v>
      </c>
      <c r="Q73" s="8">
        <f t="shared" si="241"/>
        <v>0.526</v>
      </c>
      <c r="R73" s="8">
        <f t="shared" si="241"/>
        <v>0.531</v>
      </c>
      <c r="S73" s="8">
        <f t="shared" si="241"/>
        <v>0.503</v>
      </c>
      <c r="T73" s="8" t="str">
        <f t="shared" si="241"/>
        <v>---</v>
      </c>
      <c r="U73" s="8" t="str">
        <f t="shared" si="241"/>
        <v>---</v>
      </c>
      <c r="V73" s="1"/>
      <c r="W73" s="8">
        <f t="shared" ref="W73:AB73" si="242">IF(ISBLANK(I73),"---",I73-$I$9)</f>
        <v>-79.75</v>
      </c>
      <c r="X73" s="8">
        <f t="shared" si="242"/>
        <v>-86.75</v>
      </c>
      <c r="Y73" s="8">
        <f t="shared" si="242"/>
        <v>-77.75</v>
      </c>
      <c r="Z73" s="8">
        <f t="shared" si="242"/>
        <v>-86.75</v>
      </c>
      <c r="AA73" s="8" t="str">
        <f t="shared" si="242"/>
        <v>---</v>
      </c>
      <c r="AB73" s="8" t="str">
        <f t="shared" si="242"/>
        <v>---</v>
      </c>
      <c r="AC73" s="1"/>
      <c r="AD73" s="20">
        <f t="shared" ref="AD73:AI73" si="243">IF(AND(ISNUMBER(W73),ISNUMBER(P73)),(W73*$B$3)/(P73*$B$2),"---")</f>
        <v>-0.01113006685</v>
      </c>
      <c r="AE73" s="20">
        <f t="shared" si="243"/>
        <v>-0.01176174395</v>
      </c>
      <c r="AF73" s="20">
        <f t="shared" si="243"/>
        <v>-0.01044224451</v>
      </c>
      <c r="AG73" s="20">
        <f t="shared" si="243"/>
        <v>-0.01229955729</v>
      </c>
      <c r="AH73" s="20" t="str">
        <f t="shared" si="243"/>
        <v>---</v>
      </c>
      <c r="AI73" s="20" t="str">
        <f t="shared" si="243"/>
        <v>---</v>
      </c>
      <c r="AJ73" s="1"/>
      <c r="AK73" s="20">
        <f t="shared" si="212"/>
        <v>-0.01140840315</v>
      </c>
      <c r="AL73" s="20">
        <f t="shared" si="213"/>
        <v>0.0008020679618</v>
      </c>
      <c r="AM73" s="20" t="str">
        <f t="shared" si="214"/>
        <v>#NUM!</v>
      </c>
      <c r="AN73" s="21" t="str">
        <f t="shared" si="215"/>
        <v>#NUM!</v>
      </c>
      <c r="AP73" s="20" t="str">
        <f t="shared" ref="AP73:AU73" si="244">IF(ISNUMBER(AD73),LN(AD73),"---")</f>
        <v>#NUM!</v>
      </c>
      <c r="AQ73" s="20" t="str">
        <f t="shared" si="244"/>
        <v>#NUM!</v>
      </c>
      <c r="AR73" s="20" t="str">
        <f t="shared" si="244"/>
        <v>#NUM!</v>
      </c>
      <c r="AS73" s="20" t="str">
        <f t="shared" si="244"/>
        <v>#NUM!</v>
      </c>
      <c r="AT73" s="20" t="str">
        <f t="shared" si="244"/>
        <v>---</v>
      </c>
      <c r="AU73" s="20" t="str">
        <f t="shared" si="244"/>
        <v>---</v>
      </c>
    </row>
    <row r="74">
      <c r="A74" s="1" t="s">
        <v>159</v>
      </c>
      <c r="B74" s="19">
        <f>'Raw Plate Reader Measurements'!$Q$41</f>
        <v>0.837</v>
      </c>
      <c r="C74" s="19">
        <f>'Raw Plate Reader Measurements'!$Q$42</f>
        <v>0.844</v>
      </c>
      <c r="D74" s="19">
        <f>'Raw Plate Reader Measurements'!$Q$43</f>
        <v>0.846</v>
      </c>
      <c r="E74" s="19">
        <f>'Raw Plate Reader Measurements'!$Q$44</f>
        <v>0.854</v>
      </c>
      <c r="F74" s="4"/>
      <c r="G74" s="4"/>
      <c r="H74" s="1"/>
      <c r="I74" s="19">
        <f>'Raw Plate Reader Measurements'!$F$41</f>
        <v>254</v>
      </c>
      <c r="J74" s="19">
        <f>'Raw Plate Reader Measurements'!$F$42</f>
        <v>258</v>
      </c>
      <c r="K74" s="19">
        <f>'Raw Plate Reader Measurements'!$F$43</f>
        <v>257</v>
      </c>
      <c r="L74" s="19">
        <f>'Raw Plate Reader Measurements'!$F$44</f>
        <v>258</v>
      </c>
      <c r="M74" s="4"/>
      <c r="N74" s="4"/>
      <c r="O74" s="1"/>
      <c r="P74" s="8">
        <f t="shared" ref="P74:U74" si="245">IF(ISBLANK(B74),"---", B74-$B$9)</f>
        <v>0.527</v>
      </c>
      <c r="Q74" s="8">
        <f t="shared" si="245"/>
        <v>0.534</v>
      </c>
      <c r="R74" s="8">
        <f t="shared" si="245"/>
        <v>0.536</v>
      </c>
      <c r="S74" s="8">
        <f t="shared" si="245"/>
        <v>0.544</v>
      </c>
      <c r="T74" s="8" t="str">
        <f t="shared" si="245"/>
        <v>---</v>
      </c>
      <c r="U74" s="8" t="str">
        <f t="shared" si="245"/>
        <v>---</v>
      </c>
      <c r="V74" s="1"/>
      <c r="W74" s="8">
        <f t="shared" ref="W74:AB74" si="246">IF(ISBLANK(I74),"---",I74-$I$9)</f>
        <v>-84.75</v>
      </c>
      <c r="X74" s="8">
        <f t="shared" si="246"/>
        <v>-80.75</v>
      </c>
      <c r="Y74" s="8">
        <f t="shared" si="246"/>
        <v>-81.75</v>
      </c>
      <c r="Z74" s="8">
        <f t="shared" si="246"/>
        <v>-80.75</v>
      </c>
      <c r="AA74" s="8" t="str">
        <f t="shared" si="246"/>
        <v>---</v>
      </c>
      <c r="AB74" s="8" t="str">
        <f t="shared" si="246"/>
        <v>---</v>
      </c>
      <c r="AC74" s="1"/>
      <c r="AD74" s="20">
        <f t="shared" ref="AD74:AI74" si="247">IF(AND(ISNUMBER(W74),ISNUMBER(P74)),(W74*$B$3)/(P74*$B$2),"---")</f>
        <v>-0.01146877607</v>
      </c>
      <c r="AE74" s="20">
        <f t="shared" si="247"/>
        <v>-0.01078423282</v>
      </c>
      <c r="AF74" s="20">
        <f t="shared" si="247"/>
        <v>-0.0108770457</v>
      </c>
      <c r="AG74" s="20">
        <f t="shared" si="247"/>
        <v>-0.01058599325</v>
      </c>
      <c r="AH74" s="20" t="str">
        <f t="shared" si="247"/>
        <v>---</v>
      </c>
      <c r="AI74" s="20" t="str">
        <f t="shared" si="247"/>
        <v>---</v>
      </c>
      <c r="AJ74" s="1"/>
      <c r="AK74" s="20">
        <f t="shared" si="212"/>
        <v>-0.01092901196</v>
      </c>
      <c r="AL74" s="20">
        <f t="shared" si="213"/>
        <v>0.0003797668668</v>
      </c>
      <c r="AM74" s="20" t="str">
        <f t="shared" si="214"/>
        <v>#NUM!</v>
      </c>
      <c r="AN74" s="21" t="str">
        <f t="shared" si="215"/>
        <v>#NUM!</v>
      </c>
      <c r="AP74" s="20" t="str">
        <f t="shared" ref="AP74:AU74" si="248">IF(ISNUMBER(AD74),LN(AD74),"---")</f>
        <v>#NUM!</v>
      </c>
      <c r="AQ74" s="20" t="str">
        <f t="shared" si="248"/>
        <v>#NUM!</v>
      </c>
      <c r="AR74" s="20" t="str">
        <f t="shared" si="248"/>
        <v>#NUM!</v>
      </c>
      <c r="AS74" s="20" t="str">
        <f t="shared" si="248"/>
        <v>#NUM!</v>
      </c>
      <c r="AT74" s="20" t="str">
        <f t="shared" si="248"/>
        <v>---</v>
      </c>
      <c r="AU74" s="20" t="str">
        <f t="shared" si="248"/>
        <v>---</v>
      </c>
    </row>
    <row r="75">
      <c r="A75" s="1" t="s">
        <v>160</v>
      </c>
      <c r="B75" s="19">
        <f>'Raw Plate Reader Measurements'!$R$37</f>
        <v>0.72</v>
      </c>
      <c r="C75" s="19">
        <f>'Raw Plate Reader Measurements'!$R$38</f>
        <v>0.744</v>
      </c>
      <c r="D75" s="19">
        <f>'Raw Plate Reader Measurements'!$R$39</f>
        <v>0.753</v>
      </c>
      <c r="E75" s="19">
        <f>'Raw Plate Reader Measurements'!$R$40</f>
        <v>0.708</v>
      </c>
      <c r="F75" s="4"/>
      <c r="G75" s="4"/>
      <c r="H75" s="1"/>
      <c r="I75" s="19">
        <f>'Raw Plate Reader Measurements'!$G$37</f>
        <v>2687</v>
      </c>
      <c r="J75" s="19">
        <f>'Raw Plate Reader Measurements'!$G$38</f>
        <v>2715</v>
      </c>
      <c r="K75" s="19">
        <f>'Raw Plate Reader Measurements'!$G$39</f>
        <v>2723</v>
      </c>
      <c r="L75" s="19">
        <f>'Raw Plate Reader Measurements'!$G$40</f>
        <v>2720</v>
      </c>
      <c r="M75" s="4"/>
      <c r="N75" s="4"/>
      <c r="O75" s="1"/>
      <c r="P75" s="8">
        <f t="shared" ref="P75:U75" si="249">IF(ISBLANK(B75),"---", B75-$B$9)</f>
        <v>0.41</v>
      </c>
      <c r="Q75" s="8">
        <f t="shared" si="249"/>
        <v>0.434</v>
      </c>
      <c r="R75" s="8">
        <f t="shared" si="249"/>
        <v>0.443</v>
      </c>
      <c r="S75" s="8">
        <f t="shared" si="249"/>
        <v>0.398</v>
      </c>
      <c r="T75" s="8" t="str">
        <f t="shared" si="249"/>
        <v>---</v>
      </c>
      <c r="U75" s="8" t="str">
        <f t="shared" si="249"/>
        <v>---</v>
      </c>
      <c r="V75" s="1"/>
      <c r="W75" s="8">
        <f t="shared" ref="W75:AB75" si="250">IF(ISBLANK(I75),"---",I75-$I$9)</f>
        <v>2348.25</v>
      </c>
      <c r="X75" s="8">
        <f t="shared" si="250"/>
        <v>2376.25</v>
      </c>
      <c r="Y75" s="8">
        <f t="shared" si="250"/>
        <v>2384.25</v>
      </c>
      <c r="Z75" s="8">
        <f t="shared" si="250"/>
        <v>2381.25</v>
      </c>
      <c r="AA75" s="8" t="str">
        <f t="shared" si="250"/>
        <v>---</v>
      </c>
      <c r="AB75" s="8" t="str">
        <f t="shared" si="250"/>
        <v>---</v>
      </c>
      <c r="AC75" s="1"/>
      <c r="AD75" s="20">
        <f t="shared" ref="AD75:AI75" si="251">IF(AND(ISNUMBER(W75),ISNUMBER(P75)),(W75*$B$3)/(P75*$B$2),"---")</f>
        <v>0.4084589868</v>
      </c>
      <c r="AE75" s="20">
        <f t="shared" si="251"/>
        <v>0.390472436</v>
      </c>
      <c r="AF75" s="20">
        <f t="shared" si="251"/>
        <v>0.3838274639</v>
      </c>
      <c r="AG75" s="20">
        <f t="shared" si="251"/>
        <v>0.4266874825</v>
      </c>
      <c r="AH75" s="20" t="str">
        <f t="shared" si="251"/>
        <v>---</v>
      </c>
      <c r="AI75" s="20" t="str">
        <f t="shared" si="251"/>
        <v>---</v>
      </c>
      <c r="AJ75" s="1"/>
      <c r="AK75" s="20">
        <f t="shared" si="212"/>
        <v>0.4023615923</v>
      </c>
      <c r="AL75" s="20">
        <f t="shared" si="213"/>
        <v>0.01926822173</v>
      </c>
      <c r="AM75" s="20">
        <f t="shared" si="214"/>
        <v>0.4020186461</v>
      </c>
      <c r="AN75" s="21">
        <f t="shared" si="215"/>
        <v>1.048733813</v>
      </c>
      <c r="AP75" s="20">
        <f t="shared" ref="AP75:AU75" si="252">IF(ISNUMBER(AD75),LN(AD75),"---")</f>
        <v>-0.8953637693</v>
      </c>
      <c r="AQ75" s="20">
        <f t="shared" si="252"/>
        <v>-0.9403978987</v>
      </c>
      <c r="AR75" s="20">
        <f t="shared" si="252"/>
        <v>-0.95756214</v>
      </c>
      <c r="AS75" s="20">
        <f t="shared" si="252"/>
        <v>-0.8517034249</v>
      </c>
      <c r="AT75" s="20" t="str">
        <f t="shared" si="252"/>
        <v>---</v>
      </c>
      <c r="AU75" s="20" t="str">
        <f t="shared" si="252"/>
        <v>---</v>
      </c>
    </row>
    <row r="76">
      <c r="A76" s="1" t="s">
        <v>161</v>
      </c>
      <c r="B76" s="19">
        <f>'Raw Plate Reader Measurements'!$R$41</f>
        <v>0.713</v>
      </c>
      <c r="C76" s="19">
        <f>'Raw Plate Reader Measurements'!$R$42</f>
        <v>0.688</v>
      </c>
      <c r="D76" s="19">
        <f>'Raw Plate Reader Measurements'!$R$43</f>
        <v>0.734</v>
      </c>
      <c r="E76" s="19">
        <f>'Raw Plate Reader Measurements'!$R$44</f>
        <v>0.749</v>
      </c>
      <c r="F76" s="4"/>
      <c r="G76" s="4"/>
      <c r="H76" s="1"/>
      <c r="I76" s="19">
        <f>'Raw Plate Reader Measurements'!$G$41</f>
        <v>2490</v>
      </c>
      <c r="J76" s="19">
        <f>'Raw Plate Reader Measurements'!$G$42</f>
        <v>2549</v>
      </c>
      <c r="K76" s="19">
        <f>'Raw Plate Reader Measurements'!$G$43</f>
        <v>2533</v>
      </c>
      <c r="L76" s="19">
        <f>'Raw Plate Reader Measurements'!$G$44</f>
        <v>2524</v>
      </c>
      <c r="M76" s="4"/>
      <c r="N76" s="4"/>
      <c r="O76" s="1"/>
      <c r="P76" s="8">
        <f t="shared" ref="P76:U76" si="253">IF(ISBLANK(B76),"---", B76-$B$9)</f>
        <v>0.403</v>
      </c>
      <c r="Q76" s="8">
        <f t="shared" si="253"/>
        <v>0.378</v>
      </c>
      <c r="R76" s="8">
        <f t="shared" si="253"/>
        <v>0.424</v>
      </c>
      <c r="S76" s="8">
        <f t="shared" si="253"/>
        <v>0.439</v>
      </c>
      <c r="T76" s="8" t="str">
        <f t="shared" si="253"/>
        <v>---</v>
      </c>
      <c r="U76" s="8" t="str">
        <f t="shared" si="253"/>
        <v>---</v>
      </c>
      <c r="V76" s="1"/>
      <c r="W76" s="8">
        <f t="shared" ref="W76:AB76" si="254">IF(ISBLANK(I76),"---",I76-$I$9)</f>
        <v>2151.25</v>
      </c>
      <c r="X76" s="8">
        <f t="shared" si="254"/>
        <v>2210.25</v>
      </c>
      <c r="Y76" s="8">
        <f t="shared" si="254"/>
        <v>2194.25</v>
      </c>
      <c r="Z76" s="8">
        <f t="shared" si="254"/>
        <v>2185.25</v>
      </c>
      <c r="AA76" s="8" t="str">
        <f t="shared" si="254"/>
        <v>---</v>
      </c>
      <c r="AB76" s="8" t="str">
        <f t="shared" si="254"/>
        <v>---</v>
      </c>
      <c r="AC76" s="1"/>
      <c r="AD76" s="20">
        <f t="shared" ref="AD76:AI76" si="255">IF(AND(ISNUMBER(W76),ISNUMBER(P76)),(W76*$B$3)/(P76*$B$2),"---")</f>
        <v>0.3806920597</v>
      </c>
      <c r="AE76" s="20">
        <f t="shared" si="255"/>
        <v>0.4170014651</v>
      </c>
      <c r="AF76" s="20">
        <f t="shared" si="255"/>
        <v>0.3690695641</v>
      </c>
      <c r="AG76" s="20">
        <f t="shared" si="255"/>
        <v>0.3549969241</v>
      </c>
      <c r="AH76" s="20" t="str">
        <f t="shared" si="255"/>
        <v>---</v>
      </c>
      <c r="AI76" s="20" t="str">
        <f t="shared" si="255"/>
        <v>---</v>
      </c>
      <c r="AJ76" s="1"/>
      <c r="AK76" s="20">
        <f t="shared" si="212"/>
        <v>0.3804400032</v>
      </c>
      <c r="AL76" s="20">
        <f t="shared" si="213"/>
        <v>0.02654204958</v>
      </c>
      <c r="AM76" s="20">
        <f t="shared" si="214"/>
        <v>0.379761606</v>
      </c>
      <c r="AN76" s="21">
        <f t="shared" si="215"/>
        <v>1.071012877</v>
      </c>
      <c r="AP76" s="20">
        <f t="shared" ref="AP76:AU76" si="256">IF(ISNUMBER(AD76),LN(AD76),"---")</f>
        <v>-0.9657644729</v>
      </c>
      <c r="AQ76" s="20">
        <f t="shared" si="256"/>
        <v>-0.8746655438</v>
      </c>
      <c r="AR76" s="20">
        <f t="shared" si="256"/>
        <v>-0.9967701322</v>
      </c>
      <c r="AS76" s="20">
        <f t="shared" si="256"/>
        <v>-1.035646154</v>
      </c>
      <c r="AT76" s="20" t="str">
        <f t="shared" si="256"/>
        <v>---</v>
      </c>
      <c r="AU76" s="20" t="str">
        <f t="shared" si="256"/>
        <v>---</v>
      </c>
    </row>
    <row r="77">
      <c r="A77" s="1" t="s">
        <v>162</v>
      </c>
      <c r="B77" s="19">
        <f>'Raw Plate Reader Measurements'!$S$37</f>
        <v>0.852</v>
      </c>
      <c r="C77" s="19">
        <f>'Raw Plate Reader Measurements'!$S$38</f>
        <v>0.858</v>
      </c>
      <c r="D77" s="19">
        <f>'Raw Plate Reader Measurements'!$S$39</f>
        <v>0.823</v>
      </c>
      <c r="E77" s="19">
        <f>'Raw Plate Reader Measurements'!$S$40</f>
        <v>0.829</v>
      </c>
      <c r="F77" s="4"/>
      <c r="G77" s="4"/>
      <c r="H77" s="1"/>
      <c r="I77" s="19">
        <f>'Raw Plate Reader Measurements'!$H$37</f>
        <v>557</v>
      </c>
      <c r="J77" s="19">
        <f>'Raw Plate Reader Measurements'!$H$38</f>
        <v>561</v>
      </c>
      <c r="K77" s="19">
        <f>'Raw Plate Reader Measurements'!$H$39</f>
        <v>563</v>
      </c>
      <c r="L77" s="19">
        <f>'Raw Plate Reader Measurements'!$H$40</f>
        <v>592</v>
      </c>
      <c r="M77" s="4"/>
      <c r="N77" s="4"/>
      <c r="O77" s="1"/>
      <c r="P77" s="8">
        <f t="shared" ref="P77:U77" si="257">IF(ISBLANK(B77),"---", B77-$B$9)</f>
        <v>0.542</v>
      </c>
      <c r="Q77" s="8">
        <f t="shared" si="257"/>
        <v>0.548</v>
      </c>
      <c r="R77" s="8">
        <f t="shared" si="257"/>
        <v>0.513</v>
      </c>
      <c r="S77" s="8">
        <f t="shared" si="257"/>
        <v>0.519</v>
      </c>
      <c r="T77" s="8" t="str">
        <f t="shared" si="257"/>
        <v>---</v>
      </c>
      <c r="U77" s="8" t="str">
        <f t="shared" si="257"/>
        <v>---</v>
      </c>
      <c r="V77" s="1"/>
      <c r="W77" s="8">
        <f t="shared" ref="W77:AB77" si="258">IF(ISBLANK(I77),"---",I77-$I$9)</f>
        <v>218.25</v>
      </c>
      <c r="X77" s="8">
        <f t="shared" si="258"/>
        <v>222.25</v>
      </c>
      <c r="Y77" s="8">
        <f t="shared" si="258"/>
        <v>224.25</v>
      </c>
      <c r="Z77" s="8">
        <f t="shared" si="258"/>
        <v>253.25</v>
      </c>
      <c r="AA77" s="8" t="str">
        <f t="shared" si="258"/>
        <v>---</v>
      </c>
      <c r="AB77" s="8" t="str">
        <f t="shared" si="258"/>
        <v>---</v>
      </c>
      <c r="AC77" s="1"/>
      <c r="AD77" s="20">
        <f t="shared" ref="AD77:AI77" si="259">IF(AND(ISNUMBER(W77),ISNUMBER(P77)),(W77*$B$3)/(P77*$B$2),"---")</f>
        <v>0.0287172565</v>
      </c>
      <c r="AE77" s="20">
        <f t="shared" si="259"/>
        <v>0.02892338993</v>
      </c>
      <c r="AF77" s="20">
        <f t="shared" si="259"/>
        <v>0.03117475636</v>
      </c>
      <c r="AG77" s="20">
        <f t="shared" si="259"/>
        <v>0.03479926551</v>
      </c>
      <c r="AH77" s="20" t="str">
        <f t="shared" si="259"/>
        <v>---</v>
      </c>
      <c r="AI77" s="20" t="str">
        <f t="shared" si="259"/>
        <v>---</v>
      </c>
      <c r="AJ77" s="1"/>
      <c r="AK77" s="20">
        <f t="shared" si="212"/>
        <v>0.03090366707</v>
      </c>
      <c r="AL77" s="20">
        <f t="shared" si="213"/>
        <v>0.00282554215</v>
      </c>
      <c r="AM77" s="20">
        <f t="shared" si="214"/>
        <v>0.03080997326</v>
      </c>
      <c r="AN77" s="21">
        <f t="shared" si="215"/>
        <v>1.093368808</v>
      </c>
      <c r="AP77" s="20">
        <f t="shared" ref="AP77:AU77" si="260">IF(ISNUMBER(AD77),LN(AD77),"---")</f>
        <v>-3.550257065</v>
      </c>
      <c r="AQ77" s="20">
        <f t="shared" si="260"/>
        <v>-3.543104671</v>
      </c>
      <c r="AR77" s="20">
        <f t="shared" si="260"/>
        <v>-3.468146603</v>
      </c>
      <c r="AS77" s="20">
        <f t="shared" si="260"/>
        <v>-3.358158998</v>
      </c>
      <c r="AT77" s="20" t="str">
        <f t="shared" si="260"/>
        <v>---</v>
      </c>
      <c r="AU77" s="20" t="str">
        <f t="shared" si="260"/>
        <v>---</v>
      </c>
    </row>
    <row r="78">
      <c r="A78" s="1" t="s">
        <v>163</v>
      </c>
      <c r="B78" s="19">
        <f>'Raw Plate Reader Measurements'!$S$41</f>
        <v>0.841</v>
      </c>
      <c r="C78" s="19">
        <f>'Raw Plate Reader Measurements'!$S$42</f>
        <v>0.824</v>
      </c>
      <c r="D78" s="19">
        <f>'Raw Plate Reader Measurements'!$S$43</f>
        <v>0.807</v>
      </c>
      <c r="E78" s="19">
        <f>'Raw Plate Reader Measurements'!$S$44</f>
        <v>0.862</v>
      </c>
      <c r="F78" s="4"/>
      <c r="G78" s="4"/>
      <c r="H78" s="1"/>
      <c r="I78" s="19">
        <f>'Raw Plate Reader Measurements'!$H$41</f>
        <v>641</v>
      </c>
      <c r="J78" s="19">
        <f>'Raw Plate Reader Measurements'!$H$42</f>
        <v>658</v>
      </c>
      <c r="K78" s="19">
        <f>'Raw Plate Reader Measurements'!$H$43</f>
        <v>650</v>
      </c>
      <c r="L78" s="19">
        <f>'Raw Plate Reader Measurements'!$H$44</f>
        <v>647</v>
      </c>
      <c r="M78" s="4"/>
      <c r="N78" s="4"/>
      <c r="O78" s="1"/>
      <c r="P78" s="8">
        <f t="shared" ref="P78:U78" si="261">IF(ISBLANK(B78),"---", B78-$B$9)</f>
        <v>0.531</v>
      </c>
      <c r="Q78" s="8">
        <f t="shared" si="261"/>
        <v>0.514</v>
      </c>
      <c r="R78" s="8">
        <f t="shared" si="261"/>
        <v>0.497</v>
      </c>
      <c r="S78" s="8">
        <f t="shared" si="261"/>
        <v>0.552</v>
      </c>
      <c r="T78" s="8" t="str">
        <f t="shared" si="261"/>
        <v>---</v>
      </c>
      <c r="U78" s="8" t="str">
        <f t="shared" si="261"/>
        <v>---</v>
      </c>
      <c r="V78" s="1"/>
      <c r="W78" s="8">
        <f t="shared" ref="W78:AB78" si="262">IF(ISBLANK(I78),"---",I78-$I$9)</f>
        <v>302.25</v>
      </c>
      <c r="X78" s="8">
        <f t="shared" si="262"/>
        <v>319.25</v>
      </c>
      <c r="Y78" s="8">
        <f t="shared" si="262"/>
        <v>311.25</v>
      </c>
      <c r="Z78" s="8">
        <f t="shared" si="262"/>
        <v>308.25</v>
      </c>
      <c r="AA78" s="8" t="str">
        <f t="shared" si="262"/>
        <v>---</v>
      </c>
      <c r="AB78" s="8" t="str">
        <f t="shared" si="262"/>
        <v>---</v>
      </c>
      <c r="AC78" s="1"/>
      <c r="AD78" s="20">
        <f t="shared" ref="AD78:AI78" si="263">IF(AND(ISNUMBER(W78),ISNUMBER(P78)),(W78*$B$3)/(P78*$B$2),"---")</f>
        <v>0.04059380581</v>
      </c>
      <c r="AE78" s="20">
        <f t="shared" si="263"/>
        <v>0.04429510835</v>
      </c>
      <c r="AF78" s="20">
        <f t="shared" si="263"/>
        <v>0.04466228646</v>
      </c>
      <c r="AG78" s="20">
        <f t="shared" si="263"/>
        <v>0.03982465195</v>
      </c>
      <c r="AH78" s="20" t="str">
        <f t="shared" si="263"/>
        <v>---</v>
      </c>
      <c r="AI78" s="20" t="str">
        <f t="shared" si="263"/>
        <v>---</v>
      </c>
      <c r="AJ78" s="1"/>
      <c r="AK78" s="20">
        <f t="shared" si="212"/>
        <v>0.04234396314</v>
      </c>
      <c r="AL78" s="20">
        <f t="shared" si="213"/>
        <v>0.002489415608</v>
      </c>
      <c r="AM78" s="20">
        <f t="shared" si="214"/>
        <v>0.04228897122</v>
      </c>
      <c r="AN78" s="21">
        <f t="shared" si="215"/>
        <v>1.06067074</v>
      </c>
      <c r="AP78" s="20">
        <f t="shared" ref="AP78:AU78" si="264">IF(ISNUMBER(AD78),LN(AD78),"---")</f>
        <v>-3.20413979</v>
      </c>
      <c r="AQ78" s="20">
        <f t="shared" si="264"/>
        <v>-3.116881029</v>
      </c>
      <c r="AR78" s="20">
        <f t="shared" si="264"/>
        <v>-3.108625837</v>
      </c>
      <c r="AS78" s="20">
        <f t="shared" si="264"/>
        <v>-3.223269163</v>
      </c>
      <c r="AT78" s="20" t="str">
        <f t="shared" si="264"/>
        <v>---</v>
      </c>
      <c r="AU78" s="20" t="str">
        <f t="shared" si="264"/>
        <v>---</v>
      </c>
    </row>
    <row r="79">
      <c r="A79" s="1" t="s">
        <v>164</v>
      </c>
      <c r="B79" s="19">
        <f>'Raw Plate Reader Measurements'!$T$37</f>
        <v>0.89</v>
      </c>
      <c r="C79" s="19">
        <f>'Raw Plate Reader Measurements'!$T$38</f>
        <v>0.87</v>
      </c>
      <c r="D79" s="19">
        <f>'Raw Plate Reader Measurements'!$T$39</f>
        <v>0.878</v>
      </c>
      <c r="E79" s="19">
        <f>'Raw Plate Reader Measurements'!$T$40</f>
        <v>0.852</v>
      </c>
      <c r="F79" s="4"/>
      <c r="G79" s="4"/>
      <c r="H79" s="1"/>
      <c r="I79" s="19">
        <f>'Raw Plate Reader Measurements'!$I$37</f>
        <v>249</v>
      </c>
      <c r="J79" s="19">
        <f>'Raw Plate Reader Measurements'!$I$38</f>
        <v>235</v>
      </c>
      <c r="K79" s="19">
        <f>'Raw Plate Reader Measurements'!$I$39</f>
        <v>235</v>
      </c>
      <c r="L79" s="19">
        <f>'Raw Plate Reader Measurements'!$I$40</f>
        <v>240</v>
      </c>
      <c r="M79" s="4"/>
      <c r="N79" s="4"/>
      <c r="O79" s="1"/>
      <c r="P79" s="8">
        <f t="shared" ref="P79:U79" si="265">IF(ISBLANK(B79),"---", B79-$B$9)</f>
        <v>0.58</v>
      </c>
      <c r="Q79" s="8">
        <f t="shared" si="265"/>
        <v>0.56</v>
      </c>
      <c r="R79" s="8">
        <f t="shared" si="265"/>
        <v>0.568</v>
      </c>
      <c r="S79" s="8">
        <f t="shared" si="265"/>
        <v>0.542</v>
      </c>
      <c r="T79" s="8" t="str">
        <f t="shared" si="265"/>
        <v>---</v>
      </c>
      <c r="U79" s="8" t="str">
        <f t="shared" si="265"/>
        <v>---</v>
      </c>
      <c r="V79" s="1"/>
      <c r="W79" s="8">
        <f t="shared" ref="W79:AB79" si="266">IF(ISBLANK(I79),"---",I79-$I$9)</f>
        <v>-89.75</v>
      </c>
      <c r="X79" s="8">
        <f t="shared" si="266"/>
        <v>-103.75</v>
      </c>
      <c r="Y79" s="8">
        <f t="shared" si="266"/>
        <v>-103.75</v>
      </c>
      <c r="Z79" s="8">
        <f t="shared" si="266"/>
        <v>-98.75</v>
      </c>
      <c r="AA79" s="8" t="str">
        <f t="shared" si="266"/>
        <v>---</v>
      </c>
      <c r="AB79" s="8" t="str">
        <f t="shared" si="266"/>
        <v>---</v>
      </c>
      <c r="AC79" s="1"/>
      <c r="AD79" s="20">
        <f t="shared" ref="AD79:AI79" si="267">IF(AND(ISNUMBER(W79),ISNUMBER(P79)),(W79*$B$3)/(P79*$B$2),"---")</f>
        <v>-0.01103556175</v>
      </c>
      <c r="AE79" s="20">
        <f t="shared" si="267"/>
        <v>-0.01321259308</v>
      </c>
      <c r="AF79" s="20">
        <f t="shared" si="267"/>
        <v>-0.01302650022</v>
      </c>
      <c r="AG79" s="20">
        <f t="shared" si="267"/>
        <v>-0.01299348948</v>
      </c>
      <c r="AH79" s="20" t="str">
        <f t="shared" si="267"/>
        <v>---</v>
      </c>
      <c r="AI79" s="20" t="str">
        <f t="shared" si="267"/>
        <v>---</v>
      </c>
      <c r="AJ79" s="1"/>
      <c r="AK79" s="20">
        <f t="shared" si="212"/>
        <v>-0.01256703613</v>
      </c>
      <c r="AL79" s="20">
        <f t="shared" si="213"/>
        <v>0.001025528688</v>
      </c>
      <c r="AM79" s="20" t="str">
        <f t="shared" si="214"/>
        <v>#NUM!</v>
      </c>
      <c r="AN79" s="21" t="str">
        <f t="shared" si="215"/>
        <v>#NUM!</v>
      </c>
      <c r="AP79" s="20" t="str">
        <f t="shared" ref="AP79:AU79" si="268">IF(ISNUMBER(AD79),LN(AD79),"---")</f>
        <v>#NUM!</v>
      </c>
      <c r="AQ79" s="20" t="str">
        <f t="shared" si="268"/>
        <v>#NUM!</v>
      </c>
      <c r="AR79" s="20" t="str">
        <f t="shared" si="268"/>
        <v>#NUM!</v>
      </c>
      <c r="AS79" s="20" t="str">
        <f t="shared" si="268"/>
        <v>#NUM!</v>
      </c>
      <c r="AT79" s="20" t="str">
        <f t="shared" si="268"/>
        <v>---</v>
      </c>
      <c r="AU79" s="20" t="str">
        <f t="shared" si="268"/>
        <v>---</v>
      </c>
    </row>
    <row r="80">
      <c r="A80" s="1" t="s">
        <v>165</v>
      </c>
      <c r="B80" s="19">
        <f>'Raw Plate Reader Measurements'!$T$41</f>
        <v>0.853</v>
      </c>
      <c r="C80" s="19">
        <f>'Raw Plate Reader Measurements'!$T$42</f>
        <v>0.813</v>
      </c>
      <c r="D80" s="19">
        <f>'Raw Plate Reader Measurements'!$T$43</f>
        <v>0.876</v>
      </c>
      <c r="E80" s="19">
        <f>'Raw Plate Reader Measurements'!$T$44</f>
        <v>0.843</v>
      </c>
      <c r="F80" s="4"/>
      <c r="G80" s="4"/>
      <c r="H80" s="1"/>
      <c r="I80" s="19">
        <f>'Raw Plate Reader Measurements'!$I$41</f>
        <v>229</v>
      </c>
      <c r="J80" s="19">
        <f>'Raw Plate Reader Measurements'!$I$42</f>
        <v>237</v>
      </c>
      <c r="K80" s="19">
        <f>'Raw Plate Reader Measurements'!$I$43</f>
        <v>239</v>
      </c>
      <c r="L80" s="19">
        <f>'Raw Plate Reader Measurements'!$I$44</f>
        <v>234</v>
      </c>
      <c r="M80" s="4"/>
      <c r="N80" s="4"/>
      <c r="O80" s="1"/>
      <c r="P80" s="8">
        <f t="shared" ref="P80:U80" si="269">IF(ISBLANK(B80),"---", B80-$B$9)</f>
        <v>0.543</v>
      </c>
      <c r="Q80" s="8">
        <f t="shared" si="269"/>
        <v>0.503</v>
      </c>
      <c r="R80" s="8">
        <f t="shared" si="269"/>
        <v>0.566</v>
      </c>
      <c r="S80" s="8">
        <f t="shared" si="269"/>
        <v>0.533</v>
      </c>
      <c r="T80" s="8" t="str">
        <f t="shared" si="269"/>
        <v>---</v>
      </c>
      <c r="U80" s="8" t="str">
        <f t="shared" si="269"/>
        <v>---</v>
      </c>
      <c r="V80" s="1"/>
      <c r="W80" s="8">
        <f t="shared" ref="W80:AB80" si="270">IF(ISBLANK(I80),"---",I80-$I$9)</f>
        <v>-109.75</v>
      </c>
      <c r="X80" s="8">
        <f t="shared" si="270"/>
        <v>-101.75</v>
      </c>
      <c r="Y80" s="8">
        <f t="shared" si="270"/>
        <v>-99.75</v>
      </c>
      <c r="Z80" s="8">
        <f t="shared" si="270"/>
        <v>-104.75</v>
      </c>
      <c r="AA80" s="8" t="str">
        <f t="shared" si="270"/>
        <v>---</v>
      </c>
      <c r="AB80" s="8" t="str">
        <f t="shared" si="270"/>
        <v>---</v>
      </c>
      <c r="AC80" s="1"/>
      <c r="AD80" s="20">
        <f t="shared" ref="AD80:AI80" si="271">IF(AND(ISNUMBER(W80),ISNUMBER(P80)),(W80*$B$3)/(P80*$B$2),"---")</f>
        <v>-0.01441427093</v>
      </c>
      <c r="AE80" s="20">
        <f t="shared" si="271"/>
        <v>-0.0144262819</v>
      </c>
      <c r="AF80" s="20">
        <f t="shared" si="271"/>
        <v>-0.01256852909</v>
      </c>
      <c r="AG80" s="20">
        <f t="shared" si="271"/>
        <v>-0.01401570035</v>
      </c>
      <c r="AH80" s="20" t="str">
        <f t="shared" si="271"/>
        <v>---</v>
      </c>
      <c r="AI80" s="20" t="str">
        <f t="shared" si="271"/>
        <v>---</v>
      </c>
      <c r="AJ80" s="1"/>
      <c r="AK80" s="20">
        <f t="shared" si="212"/>
        <v>-0.01385619557</v>
      </c>
      <c r="AL80" s="20">
        <f t="shared" si="213"/>
        <v>0.0008793886647</v>
      </c>
      <c r="AM80" s="20" t="str">
        <f t="shared" si="214"/>
        <v>#NUM!</v>
      </c>
      <c r="AN80" s="21" t="str">
        <f t="shared" si="215"/>
        <v>#NUM!</v>
      </c>
      <c r="AP80" s="20" t="str">
        <f t="shared" ref="AP80:AU80" si="272">IF(ISNUMBER(AD80),LN(AD80),"---")</f>
        <v>#NUM!</v>
      </c>
      <c r="AQ80" s="20" t="str">
        <f t="shared" si="272"/>
        <v>#NUM!</v>
      </c>
      <c r="AR80" s="20" t="str">
        <f t="shared" si="272"/>
        <v>#NUM!</v>
      </c>
      <c r="AS80" s="20" t="str">
        <f t="shared" si="272"/>
        <v>#NUM!</v>
      </c>
      <c r="AT80" s="20" t="str">
        <f t="shared" si="272"/>
        <v>---</v>
      </c>
      <c r="AU80" s="20" t="str">
        <f t="shared" si="272"/>
        <v>---</v>
      </c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P81" s="1"/>
      <c r="AQ81" s="1"/>
      <c r="AR81" s="1"/>
      <c r="AS81" s="1"/>
      <c r="AT81" s="1"/>
      <c r="AU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P82" s="1"/>
      <c r="AQ82" s="1"/>
      <c r="AR82" s="1"/>
      <c r="AS82" s="1"/>
      <c r="AT82" s="1"/>
      <c r="AU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P83" s="1"/>
      <c r="AQ83" s="1"/>
      <c r="AR83" s="1"/>
      <c r="AS83" s="1"/>
      <c r="AT83" s="1"/>
      <c r="AU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P84" s="1"/>
      <c r="AQ84" s="1"/>
      <c r="AR84" s="1"/>
      <c r="AS84" s="1"/>
      <c r="AT84" s="1"/>
      <c r="AU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P85" s="1"/>
      <c r="AQ85" s="1"/>
      <c r="AR85" s="1"/>
      <c r="AS85" s="1"/>
      <c r="AT85" s="1"/>
      <c r="AU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P86" s="1"/>
      <c r="AQ86" s="1"/>
      <c r="AR86" s="1"/>
      <c r="AS86" s="1"/>
      <c r="AT86" s="1"/>
      <c r="AU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P87" s="1"/>
      <c r="AQ87" s="1"/>
      <c r="AR87" s="1"/>
      <c r="AS87" s="1"/>
      <c r="AT87" s="1"/>
      <c r="AU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P88" s="1"/>
      <c r="AQ88" s="1"/>
      <c r="AR88" s="1"/>
      <c r="AS88" s="1"/>
      <c r="AT88" s="1"/>
      <c r="AU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P89" s="1"/>
      <c r="AQ89" s="1"/>
      <c r="AR89" s="1"/>
      <c r="AS89" s="1"/>
      <c r="AT89" s="1"/>
      <c r="AU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P90" s="1"/>
      <c r="AQ90" s="1"/>
      <c r="AR90" s="1"/>
      <c r="AS90" s="1"/>
      <c r="AT90" s="1"/>
      <c r="AU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P91" s="1"/>
      <c r="AQ91" s="1"/>
      <c r="AR91" s="1"/>
      <c r="AS91" s="1"/>
      <c r="AT91" s="1"/>
      <c r="AU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P92" s="1"/>
      <c r="AQ92" s="1"/>
      <c r="AR92" s="1"/>
      <c r="AS92" s="1"/>
      <c r="AT92" s="1"/>
      <c r="AU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P93" s="1"/>
      <c r="AQ93" s="1"/>
      <c r="AR93" s="1"/>
      <c r="AS93" s="1"/>
      <c r="AT93" s="1"/>
      <c r="AU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P94" s="1"/>
      <c r="AQ94" s="1"/>
      <c r="AR94" s="1"/>
      <c r="AS94" s="1"/>
      <c r="AT94" s="1"/>
      <c r="AU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P95" s="1"/>
      <c r="AQ95" s="1"/>
      <c r="AR95" s="1"/>
      <c r="AS95" s="1"/>
      <c r="AT95" s="1"/>
      <c r="AU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P96" s="1"/>
      <c r="AQ96" s="1"/>
      <c r="AR96" s="1"/>
      <c r="AS96" s="1"/>
      <c r="AT96" s="1"/>
      <c r="AU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P97" s="1"/>
      <c r="AQ97" s="1"/>
      <c r="AR97" s="1"/>
      <c r="AS97" s="1"/>
      <c r="AT97" s="1"/>
      <c r="AU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P98" s="1"/>
      <c r="AQ98" s="1"/>
      <c r="AR98" s="1"/>
      <c r="AS98" s="1"/>
      <c r="AT98" s="1"/>
      <c r="AU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P99" s="1"/>
      <c r="AQ99" s="1"/>
      <c r="AR99" s="1"/>
      <c r="AS99" s="1"/>
      <c r="AT99" s="1"/>
      <c r="AU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P100" s="1"/>
      <c r="AQ100" s="1"/>
      <c r="AR100" s="1"/>
      <c r="AS100" s="1"/>
      <c r="AT100" s="1"/>
      <c r="AU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P101" s="1"/>
      <c r="AQ101" s="1"/>
      <c r="AR101" s="1"/>
      <c r="AS101" s="1"/>
      <c r="AT101" s="1"/>
      <c r="AU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P102" s="1"/>
      <c r="AQ102" s="1"/>
      <c r="AR102" s="1"/>
      <c r="AS102" s="1"/>
      <c r="AT102" s="1"/>
      <c r="AU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P103" s="1"/>
      <c r="AQ103" s="1"/>
      <c r="AR103" s="1"/>
      <c r="AS103" s="1"/>
      <c r="AT103" s="1"/>
      <c r="AU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P104" s="1"/>
      <c r="AQ104" s="1"/>
      <c r="AR104" s="1"/>
      <c r="AS104" s="1"/>
      <c r="AT104" s="1"/>
      <c r="AU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P105" s="1"/>
      <c r="AQ105" s="1"/>
      <c r="AR105" s="1"/>
      <c r="AS105" s="1"/>
      <c r="AT105" s="1"/>
      <c r="AU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P106" s="1"/>
      <c r="AQ106" s="1"/>
      <c r="AR106" s="1"/>
      <c r="AS106" s="1"/>
      <c r="AT106" s="1"/>
      <c r="AU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P107" s="1"/>
      <c r="AQ107" s="1"/>
      <c r="AR107" s="1"/>
      <c r="AS107" s="1"/>
      <c r="AT107" s="1"/>
      <c r="AU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P108" s="1"/>
      <c r="AQ108" s="1"/>
      <c r="AR108" s="1"/>
      <c r="AS108" s="1"/>
      <c r="AT108" s="1"/>
      <c r="AU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P109" s="1"/>
      <c r="AQ109" s="1"/>
      <c r="AR109" s="1"/>
      <c r="AS109" s="1"/>
      <c r="AT109" s="1"/>
      <c r="AU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P110" s="1"/>
      <c r="AQ110" s="1"/>
      <c r="AR110" s="1"/>
      <c r="AS110" s="1"/>
      <c r="AT110" s="1"/>
      <c r="AU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P111" s="1"/>
      <c r="AQ111" s="1"/>
      <c r="AR111" s="1"/>
      <c r="AS111" s="1"/>
      <c r="AT111" s="1"/>
      <c r="AU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P112" s="1"/>
      <c r="AQ112" s="1"/>
      <c r="AR112" s="1"/>
      <c r="AS112" s="1"/>
      <c r="AT112" s="1"/>
      <c r="AU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P113" s="1"/>
      <c r="AQ113" s="1"/>
      <c r="AR113" s="1"/>
      <c r="AS113" s="1"/>
      <c r="AT113" s="1"/>
      <c r="AU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P114" s="1"/>
      <c r="AQ114" s="1"/>
      <c r="AR114" s="1"/>
      <c r="AS114" s="1"/>
      <c r="AT114" s="1"/>
      <c r="AU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P115" s="1"/>
      <c r="AQ115" s="1"/>
      <c r="AR115" s="1"/>
      <c r="AS115" s="1"/>
      <c r="AT115" s="1"/>
      <c r="AU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P116" s="1"/>
      <c r="AQ116" s="1"/>
      <c r="AR116" s="1"/>
      <c r="AS116" s="1"/>
      <c r="AT116" s="1"/>
      <c r="AU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P117" s="1"/>
      <c r="AQ117" s="1"/>
      <c r="AR117" s="1"/>
      <c r="AS117" s="1"/>
      <c r="AT117" s="1"/>
      <c r="AU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P118" s="1"/>
      <c r="AQ118" s="1"/>
      <c r="AR118" s="1"/>
      <c r="AS118" s="1"/>
      <c r="AT118" s="1"/>
      <c r="AU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P119" s="1"/>
      <c r="AQ119" s="1"/>
      <c r="AR119" s="1"/>
      <c r="AS119" s="1"/>
      <c r="AT119" s="1"/>
      <c r="AU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P120" s="1"/>
      <c r="AQ120" s="1"/>
      <c r="AR120" s="1"/>
      <c r="AS120" s="1"/>
      <c r="AT120" s="1"/>
      <c r="AU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P121" s="1"/>
      <c r="AQ121" s="1"/>
      <c r="AR121" s="1"/>
      <c r="AS121" s="1"/>
      <c r="AT121" s="1"/>
      <c r="AU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P122" s="1"/>
      <c r="AQ122" s="1"/>
      <c r="AR122" s="1"/>
      <c r="AS122" s="1"/>
      <c r="AT122" s="1"/>
      <c r="AU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P123" s="1"/>
      <c r="AQ123" s="1"/>
      <c r="AR123" s="1"/>
      <c r="AS123" s="1"/>
      <c r="AT123" s="1"/>
      <c r="AU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P124" s="1"/>
      <c r="AQ124" s="1"/>
      <c r="AR124" s="1"/>
      <c r="AS124" s="1"/>
      <c r="AT124" s="1"/>
      <c r="AU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P125" s="1"/>
      <c r="AQ125" s="1"/>
      <c r="AR125" s="1"/>
      <c r="AS125" s="1"/>
      <c r="AT125" s="1"/>
      <c r="AU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P126" s="1"/>
      <c r="AQ126" s="1"/>
      <c r="AR126" s="1"/>
      <c r="AS126" s="1"/>
      <c r="AT126" s="1"/>
      <c r="AU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P127" s="1"/>
      <c r="AQ127" s="1"/>
      <c r="AR127" s="1"/>
      <c r="AS127" s="1"/>
      <c r="AT127" s="1"/>
      <c r="AU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P128" s="1"/>
      <c r="AQ128" s="1"/>
      <c r="AR128" s="1"/>
      <c r="AS128" s="1"/>
      <c r="AT128" s="1"/>
      <c r="AU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P129" s="1"/>
      <c r="AQ129" s="1"/>
      <c r="AR129" s="1"/>
      <c r="AS129" s="1"/>
      <c r="AT129" s="1"/>
      <c r="AU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P130" s="1"/>
      <c r="AQ130" s="1"/>
      <c r="AR130" s="1"/>
      <c r="AS130" s="1"/>
      <c r="AT130" s="1"/>
      <c r="AU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P131" s="1"/>
      <c r="AQ131" s="1"/>
      <c r="AR131" s="1"/>
      <c r="AS131" s="1"/>
      <c r="AT131" s="1"/>
      <c r="AU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P132" s="1"/>
      <c r="AQ132" s="1"/>
      <c r="AR132" s="1"/>
      <c r="AS132" s="1"/>
      <c r="AT132" s="1"/>
      <c r="AU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P133" s="1"/>
      <c r="AQ133" s="1"/>
      <c r="AR133" s="1"/>
      <c r="AS133" s="1"/>
      <c r="AT133" s="1"/>
      <c r="AU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P134" s="1"/>
      <c r="AQ134" s="1"/>
      <c r="AR134" s="1"/>
      <c r="AS134" s="1"/>
      <c r="AT134" s="1"/>
      <c r="AU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P135" s="1"/>
      <c r="AQ135" s="1"/>
      <c r="AR135" s="1"/>
      <c r="AS135" s="1"/>
      <c r="AT135" s="1"/>
      <c r="AU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P136" s="1"/>
      <c r="AQ136" s="1"/>
      <c r="AR136" s="1"/>
      <c r="AS136" s="1"/>
      <c r="AT136" s="1"/>
      <c r="AU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P137" s="1"/>
      <c r="AQ137" s="1"/>
      <c r="AR137" s="1"/>
      <c r="AS137" s="1"/>
      <c r="AT137" s="1"/>
      <c r="AU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P138" s="1"/>
      <c r="AQ138" s="1"/>
      <c r="AR138" s="1"/>
      <c r="AS138" s="1"/>
      <c r="AT138" s="1"/>
      <c r="AU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P139" s="1"/>
      <c r="AQ139" s="1"/>
      <c r="AR139" s="1"/>
      <c r="AS139" s="1"/>
      <c r="AT139" s="1"/>
      <c r="AU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P140" s="1"/>
      <c r="AQ140" s="1"/>
      <c r="AR140" s="1"/>
      <c r="AS140" s="1"/>
      <c r="AT140" s="1"/>
      <c r="AU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P141" s="1"/>
      <c r="AQ141" s="1"/>
      <c r="AR141" s="1"/>
      <c r="AS141" s="1"/>
      <c r="AT141" s="1"/>
      <c r="AU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P142" s="1"/>
      <c r="AQ142" s="1"/>
      <c r="AR142" s="1"/>
      <c r="AS142" s="1"/>
      <c r="AT142" s="1"/>
      <c r="AU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P143" s="1"/>
      <c r="AQ143" s="1"/>
      <c r="AR143" s="1"/>
      <c r="AS143" s="1"/>
      <c r="AT143" s="1"/>
      <c r="AU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P144" s="1"/>
      <c r="AQ144" s="1"/>
      <c r="AR144" s="1"/>
      <c r="AS144" s="1"/>
      <c r="AT144" s="1"/>
      <c r="AU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P145" s="1"/>
      <c r="AQ145" s="1"/>
      <c r="AR145" s="1"/>
      <c r="AS145" s="1"/>
      <c r="AT145" s="1"/>
      <c r="AU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P146" s="1"/>
      <c r="AQ146" s="1"/>
      <c r="AR146" s="1"/>
      <c r="AS146" s="1"/>
      <c r="AT146" s="1"/>
      <c r="AU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P147" s="1"/>
      <c r="AQ147" s="1"/>
      <c r="AR147" s="1"/>
      <c r="AS147" s="1"/>
      <c r="AT147" s="1"/>
      <c r="AU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P148" s="1"/>
      <c r="AQ148" s="1"/>
      <c r="AR148" s="1"/>
      <c r="AS148" s="1"/>
      <c r="AT148" s="1"/>
      <c r="AU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P149" s="1"/>
      <c r="AQ149" s="1"/>
      <c r="AR149" s="1"/>
      <c r="AS149" s="1"/>
      <c r="AT149" s="1"/>
      <c r="AU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P150" s="1"/>
      <c r="AQ150" s="1"/>
      <c r="AR150" s="1"/>
      <c r="AS150" s="1"/>
      <c r="AT150" s="1"/>
      <c r="AU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P151" s="1"/>
      <c r="AQ151" s="1"/>
      <c r="AR151" s="1"/>
      <c r="AS151" s="1"/>
      <c r="AT151" s="1"/>
      <c r="AU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P152" s="1"/>
      <c r="AQ152" s="1"/>
      <c r="AR152" s="1"/>
      <c r="AS152" s="1"/>
      <c r="AT152" s="1"/>
      <c r="AU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P153" s="1"/>
      <c r="AQ153" s="1"/>
      <c r="AR153" s="1"/>
      <c r="AS153" s="1"/>
      <c r="AT153" s="1"/>
      <c r="AU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P154" s="1"/>
      <c r="AQ154" s="1"/>
      <c r="AR154" s="1"/>
      <c r="AS154" s="1"/>
      <c r="AT154" s="1"/>
      <c r="AU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P155" s="1"/>
      <c r="AQ155" s="1"/>
      <c r="AR155" s="1"/>
      <c r="AS155" s="1"/>
      <c r="AT155" s="1"/>
      <c r="AU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P156" s="1"/>
      <c r="AQ156" s="1"/>
      <c r="AR156" s="1"/>
      <c r="AS156" s="1"/>
      <c r="AT156" s="1"/>
      <c r="AU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P157" s="1"/>
      <c r="AQ157" s="1"/>
      <c r="AR157" s="1"/>
      <c r="AS157" s="1"/>
      <c r="AT157" s="1"/>
      <c r="AU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P158" s="1"/>
      <c r="AQ158" s="1"/>
      <c r="AR158" s="1"/>
      <c r="AS158" s="1"/>
      <c r="AT158" s="1"/>
      <c r="AU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P159" s="1"/>
      <c r="AQ159" s="1"/>
      <c r="AR159" s="1"/>
      <c r="AS159" s="1"/>
      <c r="AT159" s="1"/>
      <c r="AU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P160" s="1"/>
      <c r="AQ160" s="1"/>
      <c r="AR160" s="1"/>
      <c r="AS160" s="1"/>
      <c r="AT160" s="1"/>
      <c r="AU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P161" s="1"/>
      <c r="AQ161" s="1"/>
      <c r="AR161" s="1"/>
      <c r="AS161" s="1"/>
      <c r="AT161" s="1"/>
      <c r="AU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P162" s="1"/>
      <c r="AQ162" s="1"/>
      <c r="AR162" s="1"/>
      <c r="AS162" s="1"/>
      <c r="AT162" s="1"/>
      <c r="AU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P163" s="1"/>
      <c r="AQ163" s="1"/>
      <c r="AR163" s="1"/>
      <c r="AS163" s="1"/>
      <c r="AT163" s="1"/>
      <c r="AU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P164" s="1"/>
      <c r="AQ164" s="1"/>
      <c r="AR164" s="1"/>
      <c r="AS164" s="1"/>
      <c r="AT164" s="1"/>
      <c r="AU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P165" s="1"/>
      <c r="AQ165" s="1"/>
      <c r="AR165" s="1"/>
      <c r="AS165" s="1"/>
      <c r="AT165" s="1"/>
      <c r="AU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P166" s="1"/>
      <c r="AQ166" s="1"/>
      <c r="AR166" s="1"/>
      <c r="AS166" s="1"/>
      <c r="AT166" s="1"/>
      <c r="AU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P167" s="1"/>
      <c r="AQ167" s="1"/>
      <c r="AR167" s="1"/>
      <c r="AS167" s="1"/>
      <c r="AT167" s="1"/>
      <c r="AU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P168" s="1"/>
      <c r="AQ168" s="1"/>
      <c r="AR168" s="1"/>
      <c r="AS168" s="1"/>
      <c r="AT168" s="1"/>
      <c r="AU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P169" s="1"/>
      <c r="AQ169" s="1"/>
      <c r="AR169" s="1"/>
      <c r="AS169" s="1"/>
      <c r="AT169" s="1"/>
      <c r="AU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P170" s="1"/>
      <c r="AQ170" s="1"/>
      <c r="AR170" s="1"/>
      <c r="AS170" s="1"/>
      <c r="AT170" s="1"/>
      <c r="AU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P171" s="1"/>
      <c r="AQ171" s="1"/>
      <c r="AR171" s="1"/>
      <c r="AS171" s="1"/>
      <c r="AT171" s="1"/>
      <c r="AU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P172" s="1"/>
      <c r="AQ172" s="1"/>
      <c r="AR172" s="1"/>
      <c r="AS172" s="1"/>
      <c r="AT172" s="1"/>
      <c r="AU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P173" s="1"/>
      <c r="AQ173" s="1"/>
      <c r="AR173" s="1"/>
      <c r="AS173" s="1"/>
      <c r="AT173" s="1"/>
      <c r="AU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P174" s="1"/>
      <c r="AQ174" s="1"/>
      <c r="AR174" s="1"/>
      <c r="AS174" s="1"/>
      <c r="AT174" s="1"/>
      <c r="AU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P175" s="1"/>
      <c r="AQ175" s="1"/>
      <c r="AR175" s="1"/>
      <c r="AS175" s="1"/>
      <c r="AT175" s="1"/>
      <c r="AU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P176" s="1"/>
      <c r="AQ176" s="1"/>
      <c r="AR176" s="1"/>
      <c r="AS176" s="1"/>
      <c r="AT176" s="1"/>
      <c r="AU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P177" s="1"/>
      <c r="AQ177" s="1"/>
      <c r="AR177" s="1"/>
      <c r="AS177" s="1"/>
      <c r="AT177" s="1"/>
      <c r="AU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P178" s="1"/>
      <c r="AQ178" s="1"/>
      <c r="AR178" s="1"/>
      <c r="AS178" s="1"/>
      <c r="AT178" s="1"/>
      <c r="AU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P179" s="1"/>
      <c r="AQ179" s="1"/>
      <c r="AR179" s="1"/>
      <c r="AS179" s="1"/>
      <c r="AT179" s="1"/>
      <c r="AU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P180" s="1"/>
      <c r="AQ180" s="1"/>
      <c r="AR180" s="1"/>
      <c r="AS180" s="1"/>
      <c r="AT180" s="1"/>
      <c r="AU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P181" s="1"/>
      <c r="AQ181" s="1"/>
      <c r="AR181" s="1"/>
      <c r="AS181" s="1"/>
      <c r="AT181" s="1"/>
      <c r="AU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P182" s="1"/>
      <c r="AQ182" s="1"/>
      <c r="AR182" s="1"/>
      <c r="AS182" s="1"/>
      <c r="AT182" s="1"/>
      <c r="AU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P183" s="1"/>
      <c r="AQ183" s="1"/>
      <c r="AR183" s="1"/>
      <c r="AS183" s="1"/>
      <c r="AT183" s="1"/>
      <c r="AU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P184" s="1"/>
      <c r="AQ184" s="1"/>
      <c r="AR184" s="1"/>
      <c r="AS184" s="1"/>
      <c r="AT184" s="1"/>
      <c r="AU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P185" s="1"/>
      <c r="AQ185" s="1"/>
      <c r="AR185" s="1"/>
      <c r="AS185" s="1"/>
      <c r="AT185" s="1"/>
      <c r="AU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P186" s="1"/>
      <c r="AQ186" s="1"/>
      <c r="AR186" s="1"/>
      <c r="AS186" s="1"/>
      <c r="AT186" s="1"/>
      <c r="AU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P187" s="1"/>
      <c r="AQ187" s="1"/>
      <c r="AR187" s="1"/>
      <c r="AS187" s="1"/>
      <c r="AT187" s="1"/>
      <c r="AU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P188" s="1"/>
      <c r="AQ188" s="1"/>
      <c r="AR188" s="1"/>
      <c r="AS188" s="1"/>
      <c r="AT188" s="1"/>
      <c r="AU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P189" s="1"/>
      <c r="AQ189" s="1"/>
      <c r="AR189" s="1"/>
      <c r="AS189" s="1"/>
      <c r="AT189" s="1"/>
      <c r="AU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P190" s="1"/>
      <c r="AQ190" s="1"/>
      <c r="AR190" s="1"/>
      <c r="AS190" s="1"/>
      <c r="AT190" s="1"/>
      <c r="AU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P191" s="1"/>
      <c r="AQ191" s="1"/>
      <c r="AR191" s="1"/>
      <c r="AS191" s="1"/>
      <c r="AT191" s="1"/>
      <c r="AU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P192" s="1"/>
      <c r="AQ192" s="1"/>
      <c r="AR192" s="1"/>
      <c r="AS192" s="1"/>
      <c r="AT192" s="1"/>
      <c r="AU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P193" s="1"/>
      <c r="AQ193" s="1"/>
      <c r="AR193" s="1"/>
      <c r="AS193" s="1"/>
      <c r="AT193" s="1"/>
      <c r="AU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P194" s="1"/>
      <c r="AQ194" s="1"/>
      <c r="AR194" s="1"/>
      <c r="AS194" s="1"/>
      <c r="AT194" s="1"/>
      <c r="AU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P195" s="1"/>
      <c r="AQ195" s="1"/>
      <c r="AR195" s="1"/>
      <c r="AS195" s="1"/>
      <c r="AT195" s="1"/>
      <c r="AU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P196" s="1"/>
      <c r="AQ196" s="1"/>
      <c r="AR196" s="1"/>
      <c r="AS196" s="1"/>
      <c r="AT196" s="1"/>
      <c r="AU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P197" s="1"/>
      <c r="AQ197" s="1"/>
      <c r="AR197" s="1"/>
      <c r="AS197" s="1"/>
      <c r="AT197" s="1"/>
      <c r="AU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P198" s="1"/>
      <c r="AQ198" s="1"/>
      <c r="AR198" s="1"/>
      <c r="AS198" s="1"/>
      <c r="AT198" s="1"/>
      <c r="AU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P199" s="1"/>
      <c r="AQ199" s="1"/>
      <c r="AR199" s="1"/>
      <c r="AS199" s="1"/>
      <c r="AT199" s="1"/>
      <c r="AU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P200" s="1"/>
      <c r="AQ200" s="1"/>
      <c r="AR200" s="1"/>
      <c r="AS200" s="1"/>
      <c r="AT200" s="1"/>
      <c r="AU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P201" s="1"/>
      <c r="AQ201" s="1"/>
      <c r="AR201" s="1"/>
      <c r="AS201" s="1"/>
      <c r="AT201" s="1"/>
      <c r="AU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P202" s="1"/>
      <c r="AQ202" s="1"/>
      <c r="AR202" s="1"/>
      <c r="AS202" s="1"/>
      <c r="AT202" s="1"/>
      <c r="AU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P203" s="1"/>
      <c r="AQ203" s="1"/>
      <c r="AR203" s="1"/>
      <c r="AS203" s="1"/>
      <c r="AT203" s="1"/>
      <c r="AU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P204" s="1"/>
      <c r="AQ204" s="1"/>
      <c r="AR204" s="1"/>
      <c r="AS204" s="1"/>
      <c r="AT204" s="1"/>
      <c r="AU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P205" s="1"/>
      <c r="AQ205" s="1"/>
      <c r="AR205" s="1"/>
      <c r="AS205" s="1"/>
      <c r="AT205" s="1"/>
      <c r="AU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P206" s="1"/>
      <c r="AQ206" s="1"/>
      <c r="AR206" s="1"/>
      <c r="AS206" s="1"/>
      <c r="AT206" s="1"/>
      <c r="AU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P207" s="1"/>
      <c r="AQ207" s="1"/>
      <c r="AR207" s="1"/>
      <c r="AS207" s="1"/>
      <c r="AT207" s="1"/>
      <c r="AU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P208" s="1"/>
      <c r="AQ208" s="1"/>
      <c r="AR208" s="1"/>
      <c r="AS208" s="1"/>
      <c r="AT208" s="1"/>
      <c r="AU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P209" s="1"/>
      <c r="AQ209" s="1"/>
      <c r="AR209" s="1"/>
      <c r="AS209" s="1"/>
      <c r="AT209" s="1"/>
      <c r="AU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P210" s="1"/>
      <c r="AQ210" s="1"/>
      <c r="AR210" s="1"/>
      <c r="AS210" s="1"/>
      <c r="AT210" s="1"/>
      <c r="AU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P211" s="1"/>
      <c r="AQ211" s="1"/>
      <c r="AR211" s="1"/>
      <c r="AS211" s="1"/>
      <c r="AT211" s="1"/>
      <c r="AU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P212" s="1"/>
      <c r="AQ212" s="1"/>
      <c r="AR212" s="1"/>
      <c r="AS212" s="1"/>
      <c r="AT212" s="1"/>
      <c r="AU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P213" s="1"/>
      <c r="AQ213" s="1"/>
      <c r="AR213" s="1"/>
      <c r="AS213" s="1"/>
      <c r="AT213" s="1"/>
      <c r="AU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P214" s="1"/>
      <c r="AQ214" s="1"/>
      <c r="AR214" s="1"/>
      <c r="AS214" s="1"/>
      <c r="AT214" s="1"/>
      <c r="AU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P215" s="1"/>
      <c r="AQ215" s="1"/>
      <c r="AR215" s="1"/>
      <c r="AS215" s="1"/>
      <c r="AT215" s="1"/>
      <c r="AU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P216" s="1"/>
      <c r="AQ216" s="1"/>
      <c r="AR216" s="1"/>
      <c r="AS216" s="1"/>
      <c r="AT216" s="1"/>
      <c r="AU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P217" s="1"/>
      <c r="AQ217" s="1"/>
      <c r="AR217" s="1"/>
      <c r="AS217" s="1"/>
      <c r="AT217" s="1"/>
      <c r="AU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P218" s="1"/>
      <c r="AQ218" s="1"/>
      <c r="AR218" s="1"/>
      <c r="AS218" s="1"/>
      <c r="AT218" s="1"/>
      <c r="AU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P219" s="1"/>
      <c r="AQ219" s="1"/>
      <c r="AR219" s="1"/>
      <c r="AS219" s="1"/>
      <c r="AT219" s="1"/>
      <c r="AU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P220" s="1"/>
      <c r="AQ220" s="1"/>
      <c r="AR220" s="1"/>
      <c r="AS220" s="1"/>
      <c r="AT220" s="1"/>
      <c r="AU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P221" s="1"/>
      <c r="AQ221" s="1"/>
      <c r="AR221" s="1"/>
      <c r="AS221" s="1"/>
      <c r="AT221" s="1"/>
      <c r="AU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P222" s="1"/>
      <c r="AQ222" s="1"/>
      <c r="AR222" s="1"/>
      <c r="AS222" s="1"/>
      <c r="AT222" s="1"/>
      <c r="AU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P223" s="1"/>
      <c r="AQ223" s="1"/>
      <c r="AR223" s="1"/>
      <c r="AS223" s="1"/>
      <c r="AT223" s="1"/>
      <c r="AU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P224" s="1"/>
      <c r="AQ224" s="1"/>
      <c r="AR224" s="1"/>
      <c r="AS224" s="1"/>
      <c r="AT224" s="1"/>
      <c r="AU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P225" s="1"/>
      <c r="AQ225" s="1"/>
      <c r="AR225" s="1"/>
      <c r="AS225" s="1"/>
      <c r="AT225" s="1"/>
      <c r="AU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P226" s="1"/>
      <c r="AQ226" s="1"/>
      <c r="AR226" s="1"/>
      <c r="AS226" s="1"/>
      <c r="AT226" s="1"/>
      <c r="AU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P227" s="1"/>
      <c r="AQ227" s="1"/>
      <c r="AR227" s="1"/>
      <c r="AS227" s="1"/>
      <c r="AT227" s="1"/>
      <c r="AU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P228" s="1"/>
      <c r="AQ228" s="1"/>
      <c r="AR228" s="1"/>
      <c r="AS228" s="1"/>
      <c r="AT228" s="1"/>
      <c r="AU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P229" s="1"/>
      <c r="AQ229" s="1"/>
      <c r="AR229" s="1"/>
      <c r="AS229" s="1"/>
      <c r="AT229" s="1"/>
      <c r="AU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P230" s="1"/>
      <c r="AQ230" s="1"/>
      <c r="AR230" s="1"/>
      <c r="AS230" s="1"/>
      <c r="AT230" s="1"/>
      <c r="AU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P231" s="1"/>
      <c r="AQ231" s="1"/>
      <c r="AR231" s="1"/>
      <c r="AS231" s="1"/>
      <c r="AT231" s="1"/>
      <c r="AU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P232" s="1"/>
      <c r="AQ232" s="1"/>
      <c r="AR232" s="1"/>
      <c r="AS232" s="1"/>
      <c r="AT232" s="1"/>
      <c r="AU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P233" s="1"/>
      <c r="AQ233" s="1"/>
      <c r="AR233" s="1"/>
      <c r="AS233" s="1"/>
      <c r="AT233" s="1"/>
      <c r="AU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P234" s="1"/>
      <c r="AQ234" s="1"/>
      <c r="AR234" s="1"/>
      <c r="AS234" s="1"/>
      <c r="AT234" s="1"/>
      <c r="AU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P235" s="1"/>
      <c r="AQ235" s="1"/>
      <c r="AR235" s="1"/>
      <c r="AS235" s="1"/>
      <c r="AT235" s="1"/>
      <c r="AU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P236" s="1"/>
      <c r="AQ236" s="1"/>
      <c r="AR236" s="1"/>
      <c r="AS236" s="1"/>
      <c r="AT236" s="1"/>
      <c r="AU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P237" s="1"/>
      <c r="AQ237" s="1"/>
      <c r="AR237" s="1"/>
      <c r="AS237" s="1"/>
      <c r="AT237" s="1"/>
      <c r="AU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P238" s="1"/>
      <c r="AQ238" s="1"/>
      <c r="AR238" s="1"/>
      <c r="AS238" s="1"/>
      <c r="AT238" s="1"/>
      <c r="AU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P239" s="1"/>
      <c r="AQ239" s="1"/>
      <c r="AR239" s="1"/>
      <c r="AS239" s="1"/>
      <c r="AT239" s="1"/>
      <c r="AU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P240" s="1"/>
      <c r="AQ240" s="1"/>
      <c r="AR240" s="1"/>
      <c r="AS240" s="1"/>
      <c r="AT240" s="1"/>
      <c r="AU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P241" s="1"/>
      <c r="AQ241" s="1"/>
      <c r="AR241" s="1"/>
      <c r="AS241" s="1"/>
      <c r="AT241" s="1"/>
      <c r="AU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P242" s="1"/>
      <c r="AQ242" s="1"/>
      <c r="AR242" s="1"/>
      <c r="AS242" s="1"/>
      <c r="AT242" s="1"/>
      <c r="AU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P243" s="1"/>
      <c r="AQ243" s="1"/>
      <c r="AR243" s="1"/>
      <c r="AS243" s="1"/>
      <c r="AT243" s="1"/>
      <c r="AU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P244" s="1"/>
      <c r="AQ244" s="1"/>
      <c r="AR244" s="1"/>
      <c r="AS244" s="1"/>
      <c r="AT244" s="1"/>
      <c r="AU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P245" s="1"/>
      <c r="AQ245" s="1"/>
      <c r="AR245" s="1"/>
      <c r="AS245" s="1"/>
      <c r="AT245" s="1"/>
      <c r="AU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P246" s="1"/>
      <c r="AQ246" s="1"/>
      <c r="AR246" s="1"/>
      <c r="AS246" s="1"/>
      <c r="AT246" s="1"/>
      <c r="AU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P247" s="1"/>
      <c r="AQ247" s="1"/>
      <c r="AR247" s="1"/>
      <c r="AS247" s="1"/>
      <c r="AT247" s="1"/>
      <c r="AU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P248" s="1"/>
      <c r="AQ248" s="1"/>
      <c r="AR248" s="1"/>
      <c r="AS248" s="1"/>
      <c r="AT248" s="1"/>
      <c r="AU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P249" s="1"/>
      <c r="AQ249" s="1"/>
      <c r="AR249" s="1"/>
      <c r="AS249" s="1"/>
      <c r="AT249" s="1"/>
      <c r="AU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P250" s="1"/>
      <c r="AQ250" s="1"/>
      <c r="AR250" s="1"/>
      <c r="AS250" s="1"/>
      <c r="AT250" s="1"/>
      <c r="AU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P251" s="1"/>
      <c r="AQ251" s="1"/>
      <c r="AR251" s="1"/>
      <c r="AS251" s="1"/>
      <c r="AT251" s="1"/>
      <c r="AU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P252" s="1"/>
      <c r="AQ252" s="1"/>
      <c r="AR252" s="1"/>
      <c r="AS252" s="1"/>
      <c r="AT252" s="1"/>
      <c r="AU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P253" s="1"/>
      <c r="AQ253" s="1"/>
      <c r="AR253" s="1"/>
      <c r="AS253" s="1"/>
      <c r="AT253" s="1"/>
      <c r="AU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P254" s="1"/>
      <c r="AQ254" s="1"/>
      <c r="AR254" s="1"/>
      <c r="AS254" s="1"/>
      <c r="AT254" s="1"/>
      <c r="AU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P255" s="1"/>
      <c r="AQ255" s="1"/>
      <c r="AR255" s="1"/>
      <c r="AS255" s="1"/>
      <c r="AT255" s="1"/>
      <c r="AU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P256" s="1"/>
      <c r="AQ256" s="1"/>
      <c r="AR256" s="1"/>
      <c r="AS256" s="1"/>
      <c r="AT256" s="1"/>
      <c r="AU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P257" s="1"/>
      <c r="AQ257" s="1"/>
      <c r="AR257" s="1"/>
      <c r="AS257" s="1"/>
      <c r="AT257" s="1"/>
      <c r="AU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P258" s="1"/>
      <c r="AQ258" s="1"/>
      <c r="AR258" s="1"/>
      <c r="AS258" s="1"/>
      <c r="AT258" s="1"/>
      <c r="AU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P259" s="1"/>
      <c r="AQ259" s="1"/>
      <c r="AR259" s="1"/>
      <c r="AS259" s="1"/>
      <c r="AT259" s="1"/>
      <c r="AU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P260" s="1"/>
      <c r="AQ260" s="1"/>
      <c r="AR260" s="1"/>
      <c r="AS260" s="1"/>
      <c r="AT260" s="1"/>
      <c r="AU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P261" s="1"/>
      <c r="AQ261" s="1"/>
      <c r="AR261" s="1"/>
      <c r="AS261" s="1"/>
      <c r="AT261" s="1"/>
      <c r="AU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P262" s="1"/>
      <c r="AQ262" s="1"/>
      <c r="AR262" s="1"/>
      <c r="AS262" s="1"/>
      <c r="AT262" s="1"/>
      <c r="AU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P263" s="1"/>
      <c r="AQ263" s="1"/>
      <c r="AR263" s="1"/>
      <c r="AS263" s="1"/>
      <c r="AT263" s="1"/>
      <c r="AU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P264" s="1"/>
      <c r="AQ264" s="1"/>
      <c r="AR264" s="1"/>
      <c r="AS264" s="1"/>
      <c r="AT264" s="1"/>
      <c r="AU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P265" s="1"/>
      <c r="AQ265" s="1"/>
      <c r="AR265" s="1"/>
      <c r="AS265" s="1"/>
      <c r="AT265" s="1"/>
      <c r="AU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P266" s="1"/>
      <c r="AQ266" s="1"/>
      <c r="AR266" s="1"/>
      <c r="AS266" s="1"/>
      <c r="AT266" s="1"/>
      <c r="AU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P267" s="1"/>
      <c r="AQ267" s="1"/>
      <c r="AR267" s="1"/>
      <c r="AS267" s="1"/>
      <c r="AT267" s="1"/>
      <c r="AU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P268" s="1"/>
      <c r="AQ268" s="1"/>
      <c r="AR268" s="1"/>
      <c r="AS268" s="1"/>
      <c r="AT268" s="1"/>
      <c r="AU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P269" s="1"/>
      <c r="AQ269" s="1"/>
      <c r="AR269" s="1"/>
      <c r="AS269" s="1"/>
      <c r="AT269" s="1"/>
      <c r="AU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P270" s="1"/>
      <c r="AQ270" s="1"/>
      <c r="AR270" s="1"/>
      <c r="AS270" s="1"/>
      <c r="AT270" s="1"/>
      <c r="AU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P271" s="1"/>
      <c r="AQ271" s="1"/>
      <c r="AR271" s="1"/>
      <c r="AS271" s="1"/>
      <c r="AT271" s="1"/>
      <c r="AU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P272" s="1"/>
      <c r="AQ272" s="1"/>
      <c r="AR272" s="1"/>
      <c r="AS272" s="1"/>
      <c r="AT272" s="1"/>
      <c r="AU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P273" s="1"/>
      <c r="AQ273" s="1"/>
      <c r="AR273" s="1"/>
      <c r="AS273" s="1"/>
      <c r="AT273" s="1"/>
      <c r="AU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P274" s="1"/>
      <c r="AQ274" s="1"/>
      <c r="AR274" s="1"/>
      <c r="AS274" s="1"/>
      <c r="AT274" s="1"/>
      <c r="AU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P275" s="1"/>
      <c r="AQ275" s="1"/>
      <c r="AR275" s="1"/>
      <c r="AS275" s="1"/>
      <c r="AT275" s="1"/>
      <c r="AU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P276" s="1"/>
      <c r="AQ276" s="1"/>
      <c r="AR276" s="1"/>
      <c r="AS276" s="1"/>
      <c r="AT276" s="1"/>
      <c r="AU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P277" s="1"/>
      <c r="AQ277" s="1"/>
      <c r="AR277" s="1"/>
      <c r="AS277" s="1"/>
      <c r="AT277" s="1"/>
      <c r="AU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P278" s="1"/>
      <c r="AQ278" s="1"/>
      <c r="AR278" s="1"/>
      <c r="AS278" s="1"/>
      <c r="AT278" s="1"/>
      <c r="AU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P279" s="1"/>
      <c r="AQ279" s="1"/>
      <c r="AR279" s="1"/>
      <c r="AS279" s="1"/>
      <c r="AT279" s="1"/>
      <c r="AU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P280" s="1"/>
      <c r="AQ280" s="1"/>
      <c r="AR280" s="1"/>
      <c r="AS280" s="1"/>
      <c r="AT280" s="1"/>
      <c r="AU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P281" s="1"/>
      <c r="AQ281" s="1"/>
      <c r="AR281" s="1"/>
      <c r="AS281" s="1"/>
      <c r="AT281" s="1"/>
      <c r="AU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P282" s="1"/>
      <c r="AQ282" s="1"/>
      <c r="AR282" s="1"/>
      <c r="AS282" s="1"/>
      <c r="AT282" s="1"/>
      <c r="AU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P283" s="1"/>
      <c r="AQ283" s="1"/>
      <c r="AR283" s="1"/>
      <c r="AS283" s="1"/>
      <c r="AT283" s="1"/>
      <c r="AU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P284" s="1"/>
      <c r="AQ284" s="1"/>
      <c r="AR284" s="1"/>
      <c r="AS284" s="1"/>
      <c r="AT284" s="1"/>
      <c r="AU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P285" s="1"/>
      <c r="AQ285" s="1"/>
      <c r="AR285" s="1"/>
      <c r="AS285" s="1"/>
      <c r="AT285" s="1"/>
      <c r="AU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P286" s="1"/>
      <c r="AQ286" s="1"/>
      <c r="AR286" s="1"/>
      <c r="AS286" s="1"/>
      <c r="AT286" s="1"/>
      <c r="AU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P287" s="1"/>
      <c r="AQ287" s="1"/>
      <c r="AR287" s="1"/>
      <c r="AS287" s="1"/>
      <c r="AT287" s="1"/>
      <c r="AU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P288" s="1"/>
      <c r="AQ288" s="1"/>
      <c r="AR288" s="1"/>
      <c r="AS288" s="1"/>
      <c r="AT288" s="1"/>
      <c r="AU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P289" s="1"/>
      <c r="AQ289" s="1"/>
      <c r="AR289" s="1"/>
      <c r="AS289" s="1"/>
      <c r="AT289" s="1"/>
      <c r="AU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P290" s="1"/>
      <c r="AQ290" s="1"/>
      <c r="AR290" s="1"/>
      <c r="AS290" s="1"/>
      <c r="AT290" s="1"/>
      <c r="AU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P291" s="1"/>
      <c r="AQ291" s="1"/>
      <c r="AR291" s="1"/>
      <c r="AS291" s="1"/>
      <c r="AT291" s="1"/>
      <c r="AU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P292" s="1"/>
      <c r="AQ292" s="1"/>
      <c r="AR292" s="1"/>
      <c r="AS292" s="1"/>
      <c r="AT292" s="1"/>
      <c r="AU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P293" s="1"/>
      <c r="AQ293" s="1"/>
      <c r="AR293" s="1"/>
      <c r="AS293" s="1"/>
      <c r="AT293" s="1"/>
      <c r="AU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P294" s="1"/>
      <c r="AQ294" s="1"/>
      <c r="AR294" s="1"/>
      <c r="AS294" s="1"/>
      <c r="AT294" s="1"/>
      <c r="AU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P295" s="1"/>
      <c r="AQ295" s="1"/>
      <c r="AR295" s="1"/>
      <c r="AS295" s="1"/>
      <c r="AT295" s="1"/>
      <c r="AU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P296" s="1"/>
      <c r="AQ296" s="1"/>
      <c r="AR296" s="1"/>
      <c r="AS296" s="1"/>
      <c r="AT296" s="1"/>
      <c r="AU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P297" s="1"/>
      <c r="AQ297" s="1"/>
      <c r="AR297" s="1"/>
      <c r="AS297" s="1"/>
      <c r="AT297" s="1"/>
      <c r="AU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P298" s="1"/>
      <c r="AQ298" s="1"/>
      <c r="AR298" s="1"/>
      <c r="AS298" s="1"/>
      <c r="AT298" s="1"/>
      <c r="AU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P299" s="1"/>
      <c r="AQ299" s="1"/>
      <c r="AR299" s="1"/>
      <c r="AS299" s="1"/>
      <c r="AT299" s="1"/>
      <c r="AU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P300" s="1"/>
      <c r="AQ300" s="1"/>
      <c r="AR300" s="1"/>
      <c r="AS300" s="1"/>
      <c r="AT300" s="1"/>
      <c r="AU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P301" s="1"/>
      <c r="AQ301" s="1"/>
      <c r="AR301" s="1"/>
      <c r="AS301" s="1"/>
      <c r="AT301" s="1"/>
      <c r="AU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P302" s="1"/>
      <c r="AQ302" s="1"/>
      <c r="AR302" s="1"/>
      <c r="AS302" s="1"/>
      <c r="AT302" s="1"/>
      <c r="AU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P303" s="1"/>
      <c r="AQ303" s="1"/>
      <c r="AR303" s="1"/>
      <c r="AS303" s="1"/>
      <c r="AT303" s="1"/>
      <c r="AU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P304" s="1"/>
      <c r="AQ304" s="1"/>
      <c r="AR304" s="1"/>
      <c r="AS304" s="1"/>
      <c r="AT304" s="1"/>
      <c r="AU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P305" s="1"/>
      <c r="AQ305" s="1"/>
      <c r="AR305" s="1"/>
      <c r="AS305" s="1"/>
      <c r="AT305" s="1"/>
      <c r="AU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P306" s="1"/>
      <c r="AQ306" s="1"/>
      <c r="AR306" s="1"/>
      <c r="AS306" s="1"/>
      <c r="AT306" s="1"/>
      <c r="AU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P307" s="1"/>
      <c r="AQ307" s="1"/>
      <c r="AR307" s="1"/>
      <c r="AS307" s="1"/>
      <c r="AT307" s="1"/>
      <c r="AU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P308" s="1"/>
      <c r="AQ308" s="1"/>
      <c r="AR308" s="1"/>
      <c r="AS308" s="1"/>
      <c r="AT308" s="1"/>
      <c r="AU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P309" s="1"/>
      <c r="AQ309" s="1"/>
      <c r="AR309" s="1"/>
      <c r="AS309" s="1"/>
      <c r="AT309" s="1"/>
      <c r="AU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P310" s="1"/>
      <c r="AQ310" s="1"/>
      <c r="AR310" s="1"/>
      <c r="AS310" s="1"/>
      <c r="AT310" s="1"/>
      <c r="AU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P311" s="1"/>
      <c r="AQ311" s="1"/>
      <c r="AR311" s="1"/>
      <c r="AS311" s="1"/>
      <c r="AT311" s="1"/>
      <c r="AU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P312" s="1"/>
      <c r="AQ312" s="1"/>
      <c r="AR312" s="1"/>
      <c r="AS312" s="1"/>
      <c r="AT312" s="1"/>
      <c r="AU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P313" s="1"/>
      <c r="AQ313" s="1"/>
      <c r="AR313" s="1"/>
      <c r="AS313" s="1"/>
      <c r="AT313" s="1"/>
      <c r="AU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P314" s="1"/>
      <c r="AQ314" s="1"/>
      <c r="AR314" s="1"/>
      <c r="AS314" s="1"/>
      <c r="AT314" s="1"/>
      <c r="AU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P315" s="1"/>
      <c r="AQ315" s="1"/>
      <c r="AR315" s="1"/>
      <c r="AS315" s="1"/>
      <c r="AT315" s="1"/>
      <c r="AU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P316" s="1"/>
      <c r="AQ316" s="1"/>
      <c r="AR316" s="1"/>
      <c r="AS316" s="1"/>
      <c r="AT316" s="1"/>
      <c r="AU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P317" s="1"/>
      <c r="AQ317" s="1"/>
      <c r="AR317" s="1"/>
      <c r="AS317" s="1"/>
      <c r="AT317" s="1"/>
      <c r="AU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P318" s="1"/>
      <c r="AQ318" s="1"/>
      <c r="AR318" s="1"/>
      <c r="AS318" s="1"/>
      <c r="AT318" s="1"/>
      <c r="AU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P319" s="1"/>
      <c r="AQ319" s="1"/>
      <c r="AR319" s="1"/>
      <c r="AS319" s="1"/>
      <c r="AT319" s="1"/>
      <c r="AU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P320" s="1"/>
      <c r="AQ320" s="1"/>
      <c r="AR320" s="1"/>
      <c r="AS320" s="1"/>
      <c r="AT320" s="1"/>
      <c r="AU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P321" s="1"/>
      <c r="AQ321" s="1"/>
      <c r="AR321" s="1"/>
      <c r="AS321" s="1"/>
      <c r="AT321" s="1"/>
      <c r="AU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P322" s="1"/>
      <c r="AQ322" s="1"/>
      <c r="AR322" s="1"/>
      <c r="AS322" s="1"/>
      <c r="AT322" s="1"/>
      <c r="AU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P323" s="1"/>
      <c r="AQ323" s="1"/>
      <c r="AR323" s="1"/>
      <c r="AS323" s="1"/>
      <c r="AT323" s="1"/>
      <c r="AU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P324" s="1"/>
      <c r="AQ324" s="1"/>
      <c r="AR324" s="1"/>
      <c r="AS324" s="1"/>
      <c r="AT324" s="1"/>
      <c r="AU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P325" s="1"/>
      <c r="AQ325" s="1"/>
      <c r="AR325" s="1"/>
      <c r="AS325" s="1"/>
      <c r="AT325" s="1"/>
      <c r="AU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P326" s="1"/>
      <c r="AQ326" s="1"/>
      <c r="AR326" s="1"/>
      <c r="AS326" s="1"/>
      <c r="AT326" s="1"/>
      <c r="AU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P327" s="1"/>
      <c r="AQ327" s="1"/>
      <c r="AR327" s="1"/>
      <c r="AS327" s="1"/>
      <c r="AT327" s="1"/>
      <c r="AU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P328" s="1"/>
      <c r="AQ328" s="1"/>
      <c r="AR328" s="1"/>
      <c r="AS328" s="1"/>
      <c r="AT328" s="1"/>
      <c r="AU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P329" s="1"/>
      <c r="AQ329" s="1"/>
      <c r="AR329" s="1"/>
      <c r="AS329" s="1"/>
      <c r="AT329" s="1"/>
      <c r="AU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P330" s="1"/>
      <c r="AQ330" s="1"/>
      <c r="AR330" s="1"/>
      <c r="AS330" s="1"/>
      <c r="AT330" s="1"/>
      <c r="AU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P331" s="1"/>
      <c r="AQ331" s="1"/>
      <c r="AR331" s="1"/>
      <c r="AS331" s="1"/>
      <c r="AT331" s="1"/>
      <c r="AU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P332" s="1"/>
      <c r="AQ332" s="1"/>
      <c r="AR332" s="1"/>
      <c r="AS332" s="1"/>
      <c r="AT332" s="1"/>
      <c r="AU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P333" s="1"/>
      <c r="AQ333" s="1"/>
      <c r="AR333" s="1"/>
      <c r="AS333" s="1"/>
      <c r="AT333" s="1"/>
      <c r="AU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P334" s="1"/>
      <c r="AQ334" s="1"/>
      <c r="AR334" s="1"/>
      <c r="AS334" s="1"/>
      <c r="AT334" s="1"/>
      <c r="AU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P335" s="1"/>
      <c r="AQ335" s="1"/>
      <c r="AR335" s="1"/>
      <c r="AS335" s="1"/>
      <c r="AT335" s="1"/>
      <c r="AU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P336" s="1"/>
      <c r="AQ336" s="1"/>
      <c r="AR336" s="1"/>
      <c r="AS336" s="1"/>
      <c r="AT336" s="1"/>
      <c r="AU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P337" s="1"/>
      <c r="AQ337" s="1"/>
      <c r="AR337" s="1"/>
      <c r="AS337" s="1"/>
      <c r="AT337" s="1"/>
      <c r="AU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P338" s="1"/>
      <c r="AQ338" s="1"/>
      <c r="AR338" s="1"/>
      <c r="AS338" s="1"/>
      <c r="AT338" s="1"/>
      <c r="AU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P339" s="1"/>
      <c r="AQ339" s="1"/>
      <c r="AR339" s="1"/>
      <c r="AS339" s="1"/>
      <c r="AT339" s="1"/>
      <c r="AU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P340" s="1"/>
      <c r="AQ340" s="1"/>
      <c r="AR340" s="1"/>
      <c r="AS340" s="1"/>
      <c r="AT340" s="1"/>
      <c r="AU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P341" s="1"/>
      <c r="AQ341" s="1"/>
      <c r="AR341" s="1"/>
      <c r="AS341" s="1"/>
      <c r="AT341" s="1"/>
      <c r="AU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P342" s="1"/>
      <c r="AQ342" s="1"/>
      <c r="AR342" s="1"/>
      <c r="AS342" s="1"/>
      <c r="AT342" s="1"/>
      <c r="AU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P343" s="1"/>
      <c r="AQ343" s="1"/>
      <c r="AR343" s="1"/>
      <c r="AS343" s="1"/>
      <c r="AT343" s="1"/>
      <c r="AU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P344" s="1"/>
      <c r="AQ344" s="1"/>
      <c r="AR344" s="1"/>
      <c r="AS344" s="1"/>
      <c r="AT344" s="1"/>
      <c r="AU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P345" s="1"/>
      <c r="AQ345" s="1"/>
      <c r="AR345" s="1"/>
      <c r="AS345" s="1"/>
      <c r="AT345" s="1"/>
      <c r="AU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P346" s="1"/>
      <c r="AQ346" s="1"/>
      <c r="AR346" s="1"/>
      <c r="AS346" s="1"/>
      <c r="AT346" s="1"/>
      <c r="AU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P347" s="1"/>
      <c r="AQ347" s="1"/>
      <c r="AR347" s="1"/>
      <c r="AS347" s="1"/>
      <c r="AT347" s="1"/>
      <c r="AU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P348" s="1"/>
      <c r="AQ348" s="1"/>
      <c r="AR348" s="1"/>
      <c r="AS348" s="1"/>
      <c r="AT348" s="1"/>
      <c r="AU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P349" s="1"/>
      <c r="AQ349" s="1"/>
      <c r="AR349" s="1"/>
      <c r="AS349" s="1"/>
      <c r="AT349" s="1"/>
      <c r="AU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P350" s="1"/>
      <c r="AQ350" s="1"/>
      <c r="AR350" s="1"/>
      <c r="AS350" s="1"/>
      <c r="AT350" s="1"/>
      <c r="AU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P351" s="1"/>
      <c r="AQ351" s="1"/>
      <c r="AR351" s="1"/>
      <c r="AS351" s="1"/>
      <c r="AT351" s="1"/>
      <c r="AU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P352" s="1"/>
      <c r="AQ352" s="1"/>
      <c r="AR352" s="1"/>
      <c r="AS352" s="1"/>
      <c r="AT352" s="1"/>
      <c r="AU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P353" s="1"/>
      <c r="AQ353" s="1"/>
      <c r="AR353" s="1"/>
      <c r="AS353" s="1"/>
      <c r="AT353" s="1"/>
      <c r="AU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P354" s="1"/>
      <c r="AQ354" s="1"/>
      <c r="AR354" s="1"/>
      <c r="AS354" s="1"/>
      <c r="AT354" s="1"/>
      <c r="AU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P355" s="1"/>
      <c r="AQ355" s="1"/>
      <c r="AR355" s="1"/>
      <c r="AS355" s="1"/>
      <c r="AT355" s="1"/>
      <c r="AU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P356" s="1"/>
      <c r="AQ356" s="1"/>
      <c r="AR356" s="1"/>
      <c r="AS356" s="1"/>
      <c r="AT356" s="1"/>
      <c r="AU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P357" s="1"/>
      <c r="AQ357" s="1"/>
      <c r="AR357" s="1"/>
      <c r="AS357" s="1"/>
      <c r="AT357" s="1"/>
      <c r="AU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P358" s="1"/>
      <c r="AQ358" s="1"/>
      <c r="AR358" s="1"/>
      <c r="AS358" s="1"/>
      <c r="AT358" s="1"/>
      <c r="AU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P359" s="1"/>
      <c r="AQ359" s="1"/>
      <c r="AR359" s="1"/>
      <c r="AS359" s="1"/>
      <c r="AT359" s="1"/>
      <c r="AU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P360" s="1"/>
      <c r="AQ360" s="1"/>
      <c r="AR360" s="1"/>
      <c r="AS360" s="1"/>
      <c r="AT360" s="1"/>
      <c r="AU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P361" s="1"/>
      <c r="AQ361" s="1"/>
      <c r="AR361" s="1"/>
      <c r="AS361" s="1"/>
      <c r="AT361" s="1"/>
      <c r="AU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P362" s="1"/>
      <c r="AQ362" s="1"/>
      <c r="AR362" s="1"/>
      <c r="AS362" s="1"/>
      <c r="AT362" s="1"/>
      <c r="AU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P363" s="1"/>
      <c r="AQ363" s="1"/>
      <c r="AR363" s="1"/>
      <c r="AS363" s="1"/>
      <c r="AT363" s="1"/>
      <c r="AU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P364" s="1"/>
      <c r="AQ364" s="1"/>
      <c r="AR364" s="1"/>
      <c r="AS364" s="1"/>
      <c r="AT364" s="1"/>
      <c r="AU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P365" s="1"/>
      <c r="AQ365" s="1"/>
      <c r="AR365" s="1"/>
      <c r="AS365" s="1"/>
      <c r="AT365" s="1"/>
      <c r="AU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P366" s="1"/>
      <c r="AQ366" s="1"/>
      <c r="AR366" s="1"/>
      <c r="AS366" s="1"/>
      <c r="AT366" s="1"/>
      <c r="AU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P367" s="1"/>
      <c r="AQ367" s="1"/>
      <c r="AR367" s="1"/>
      <c r="AS367" s="1"/>
      <c r="AT367" s="1"/>
      <c r="AU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P368" s="1"/>
      <c r="AQ368" s="1"/>
      <c r="AR368" s="1"/>
      <c r="AS368" s="1"/>
      <c r="AT368" s="1"/>
      <c r="AU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P369" s="1"/>
      <c r="AQ369" s="1"/>
      <c r="AR369" s="1"/>
      <c r="AS369" s="1"/>
      <c r="AT369" s="1"/>
      <c r="AU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P370" s="1"/>
      <c r="AQ370" s="1"/>
      <c r="AR370" s="1"/>
      <c r="AS370" s="1"/>
      <c r="AT370" s="1"/>
      <c r="AU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P371" s="1"/>
      <c r="AQ371" s="1"/>
      <c r="AR371" s="1"/>
      <c r="AS371" s="1"/>
      <c r="AT371" s="1"/>
      <c r="AU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P372" s="1"/>
      <c r="AQ372" s="1"/>
      <c r="AR372" s="1"/>
      <c r="AS372" s="1"/>
      <c r="AT372" s="1"/>
      <c r="AU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P373" s="1"/>
      <c r="AQ373" s="1"/>
      <c r="AR373" s="1"/>
      <c r="AS373" s="1"/>
      <c r="AT373" s="1"/>
      <c r="AU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P374" s="1"/>
      <c r="AQ374" s="1"/>
      <c r="AR374" s="1"/>
      <c r="AS374" s="1"/>
      <c r="AT374" s="1"/>
      <c r="AU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P375" s="1"/>
      <c r="AQ375" s="1"/>
      <c r="AR375" s="1"/>
      <c r="AS375" s="1"/>
      <c r="AT375" s="1"/>
      <c r="AU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P376" s="1"/>
      <c r="AQ376" s="1"/>
      <c r="AR376" s="1"/>
      <c r="AS376" s="1"/>
      <c r="AT376" s="1"/>
      <c r="AU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P377" s="1"/>
      <c r="AQ377" s="1"/>
      <c r="AR377" s="1"/>
      <c r="AS377" s="1"/>
      <c r="AT377" s="1"/>
      <c r="AU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P378" s="1"/>
      <c r="AQ378" s="1"/>
      <c r="AR378" s="1"/>
      <c r="AS378" s="1"/>
      <c r="AT378" s="1"/>
      <c r="AU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P379" s="1"/>
      <c r="AQ379" s="1"/>
      <c r="AR379" s="1"/>
      <c r="AS379" s="1"/>
      <c r="AT379" s="1"/>
      <c r="AU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P380" s="1"/>
      <c r="AQ380" s="1"/>
      <c r="AR380" s="1"/>
      <c r="AS380" s="1"/>
      <c r="AT380" s="1"/>
      <c r="AU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P381" s="1"/>
      <c r="AQ381" s="1"/>
      <c r="AR381" s="1"/>
      <c r="AS381" s="1"/>
      <c r="AT381" s="1"/>
      <c r="AU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P382" s="1"/>
      <c r="AQ382" s="1"/>
      <c r="AR382" s="1"/>
      <c r="AS382" s="1"/>
      <c r="AT382" s="1"/>
      <c r="AU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P383" s="1"/>
      <c r="AQ383" s="1"/>
      <c r="AR383" s="1"/>
      <c r="AS383" s="1"/>
      <c r="AT383" s="1"/>
      <c r="AU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P384" s="1"/>
      <c r="AQ384" s="1"/>
      <c r="AR384" s="1"/>
      <c r="AS384" s="1"/>
      <c r="AT384" s="1"/>
      <c r="AU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P385" s="1"/>
      <c r="AQ385" s="1"/>
      <c r="AR385" s="1"/>
      <c r="AS385" s="1"/>
      <c r="AT385" s="1"/>
      <c r="AU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P386" s="1"/>
      <c r="AQ386" s="1"/>
      <c r="AR386" s="1"/>
      <c r="AS386" s="1"/>
      <c r="AT386" s="1"/>
      <c r="AU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P387" s="1"/>
      <c r="AQ387" s="1"/>
      <c r="AR387" s="1"/>
      <c r="AS387" s="1"/>
      <c r="AT387" s="1"/>
      <c r="AU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P388" s="1"/>
      <c r="AQ388" s="1"/>
      <c r="AR388" s="1"/>
      <c r="AS388" s="1"/>
      <c r="AT388" s="1"/>
      <c r="AU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P389" s="1"/>
      <c r="AQ389" s="1"/>
      <c r="AR389" s="1"/>
      <c r="AS389" s="1"/>
      <c r="AT389" s="1"/>
      <c r="AU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P390" s="1"/>
      <c r="AQ390" s="1"/>
      <c r="AR390" s="1"/>
      <c r="AS390" s="1"/>
      <c r="AT390" s="1"/>
      <c r="AU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P391" s="1"/>
      <c r="AQ391" s="1"/>
      <c r="AR391" s="1"/>
      <c r="AS391" s="1"/>
      <c r="AT391" s="1"/>
      <c r="AU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P392" s="1"/>
      <c r="AQ392" s="1"/>
      <c r="AR392" s="1"/>
      <c r="AS392" s="1"/>
      <c r="AT392" s="1"/>
      <c r="AU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P393" s="1"/>
      <c r="AQ393" s="1"/>
      <c r="AR393" s="1"/>
      <c r="AS393" s="1"/>
      <c r="AT393" s="1"/>
      <c r="AU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P394" s="1"/>
      <c r="AQ394" s="1"/>
      <c r="AR394" s="1"/>
      <c r="AS394" s="1"/>
      <c r="AT394" s="1"/>
      <c r="AU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P395" s="1"/>
      <c r="AQ395" s="1"/>
      <c r="AR395" s="1"/>
      <c r="AS395" s="1"/>
      <c r="AT395" s="1"/>
      <c r="AU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P396" s="1"/>
      <c r="AQ396" s="1"/>
      <c r="AR396" s="1"/>
      <c r="AS396" s="1"/>
      <c r="AT396" s="1"/>
      <c r="AU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P397" s="1"/>
      <c r="AQ397" s="1"/>
      <c r="AR397" s="1"/>
      <c r="AS397" s="1"/>
      <c r="AT397" s="1"/>
      <c r="AU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P398" s="1"/>
      <c r="AQ398" s="1"/>
      <c r="AR398" s="1"/>
      <c r="AS398" s="1"/>
      <c r="AT398" s="1"/>
      <c r="AU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P399" s="1"/>
      <c r="AQ399" s="1"/>
      <c r="AR399" s="1"/>
      <c r="AS399" s="1"/>
      <c r="AT399" s="1"/>
      <c r="AU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P400" s="1"/>
      <c r="AQ400" s="1"/>
      <c r="AR400" s="1"/>
      <c r="AS400" s="1"/>
      <c r="AT400" s="1"/>
      <c r="AU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P401" s="1"/>
      <c r="AQ401" s="1"/>
      <c r="AR401" s="1"/>
      <c r="AS401" s="1"/>
      <c r="AT401" s="1"/>
      <c r="AU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P402" s="1"/>
      <c r="AQ402" s="1"/>
      <c r="AR402" s="1"/>
      <c r="AS402" s="1"/>
      <c r="AT402" s="1"/>
      <c r="AU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P403" s="1"/>
      <c r="AQ403" s="1"/>
      <c r="AR403" s="1"/>
      <c r="AS403" s="1"/>
      <c r="AT403" s="1"/>
      <c r="AU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P404" s="1"/>
      <c r="AQ404" s="1"/>
      <c r="AR404" s="1"/>
      <c r="AS404" s="1"/>
      <c r="AT404" s="1"/>
      <c r="AU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P405" s="1"/>
      <c r="AQ405" s="1"/>
      <c r="AR405" s="1"/>
      <c r="AS405" s="1"/>
      <c r="AT405" s="1"/>
      <c r="AU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P406" s="1"/>
      <c r="AQ406" s="1"/>
      <c r="AR406" s="1"/>
      <c r="AS406" s="1"/>
      <c r="AT406" s="1"/>
      <c r="AU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P407" s="1"/>
      <c r="AQ407" s="1"/>
      <c r="AR407" s="1"/>
      <c r="AS407" s="1"/>
      <c r="AT407" s="1"/>
      <c r="AU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P408" s="1"/>
      <c r="AQ408" s="1"/>
      <c r="AR408" s="1"/>
      <c r="AS408" s="1"/>
      <c r="AT408" s="1"/>
      <c r="AU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P409" s="1"/>
      <c r="AQ409" s="1"/>
      <c r="AR409" s="1"/>
      <c r="AS409" s="1"/>
      <c r="AT409" s="1"/>
      <c r="AU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P410" s="1"/>
      <c r="AQ410" s="1"/>
      <c r="AR410" s="1"/>
      <c r="AS410" s="1"/>
      <c r="AT410" s="1"/>
      <c r="AU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P411" s="1"/>
      <c r="AQ411" s="1"/>
      <c r="AR411" s="1"/>
      <c r="AS411" s="1"/>
      <c r="AT411" s="1"/>
      <c r="AU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P412" s="1"/>
      <c r="AQ412" s="1"/>
      <c r="AR412" s="1"/>
      <c r="AS412" s="1"/>
      <c r="AT412" s="1"/>
      <c r="AU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P413" s="1"/>
      <c r="AQ413" s="1"/>
      <c r="AR413" s="1"/>
      <c r="AS413" s="1"/>
      <c r="AT413" s="1"/>
      <c r="AU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P414" s="1"/>
      <c r="AQ414" s="1"/>
      <c r="AR414" s="1"/>
      <c r="AS414" s="1"/>
      <c r="AT414" s="1"/>
      <c r="AU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P415" s="1"/>
      <c r="AQ415" s="1"/>
      <c r="AR415" s="1"/>
      <c r="AS415" s="1"/>
      <c r="AT415" s="1"/>
      <c r="AU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P416" s="1"/>
      <c r="AQ416" s="1"/>
      <c r="AR416" s="1"/>
      <c r="AS416" s="1"/>
      <c r="AT416" s="1"/>
      <c r="AU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P417" s="1"/>
      <c r="AQ417" s="1"/>
      <c r="AR417" s="1"/>
      <c r="AS417" s="1"/>
      <c r="AT417" s="1"/>
      <c r="AU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P418" s="1"/>
      <c r="AQ418" s="1"/>
      <c r="AR418" s="1"/>
      <c r="AS418" s="1"/>
      <c r="AT418" s="1"/>
      <c r="AU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P419" s="1"/>
      <c r="AQ419" s="1"/>
      <c r="AR419" s="1"/>
      <c r="AS419" s="1"/>
      <c r="AT419" s="1"/>
      <c r="AU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P420" s="1"/>
      <c r="AQ420" s="1"/>
      <c r="AR420" s="1"/>
      <c r="AS420" s="1"/>
      <c r="AT420" s="1"/>
      <c r="AU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P421" s="1"/>
      <c r="AQ421" s="1"/>
      <c r="AR421" s="1"/>
      <c r="AS421" s="1"/>
      <c r="AT421" s="1"/>
      <c r="AU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P422" s="1"/>
      <c r="AQ422" s="1"/>
      <c r="AR422" s="1"/>
      <c r="AS422" s="1"/>
      <c r="AT422" s="1"/>
      <c r="AU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P423" s="1"/>
      <c r="AQ423" s="1"/>
      <c r="AR423" s="1"/>
      <c r="AS423" s="1"/>
      <c r="AT423" s="1"/>
      <c r="AU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P424" s="1"/>
      <c r="AQ424" s="1"/>
      <c r="AR424" s="1"/>
      <c r="AS424" s="1"/>
      <c r="AT424" s="1"/>
      <c r="AU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P425" s="1"/>
      <c r="AQ425" s="1"/>
      <c r="AR425" s="1"/>
      <c r="AS425" s="1"/>
      <c r="AT425" s="1"/>
      <c r="AU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P426" s="1"/>
      <c r="AQ426" s="1"/>
      <c r="AR426" s="1"/>
      <c r="AS426" s="1"/>
      <c r="AT426" s="1"/>
      <c r="AU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P427" s="1"/>
      <c r="AQ427" s="1"/>
      <c r="AR427" s="1"/>
      <c r="AS427" s="1"/>
      <c r="AT427" s="1"/>
      <c r="AU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P428" s="1"/>
      <c r="AQ428" s="1"/>
      <c r="AR428" s="1"/>
      <c r="AS428" s="1"/>
      <c r="AT428" s="1"/>
      <c r="AU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P429" s="1"/>
      <c r="AQ429" s="1"/>
      <c r="AR429" s="1"/>
      <c r="AS429" s="1"/>
      <c r="AT429" s="1"/>
      <c r="AU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P430" s="1"/>
      <c r="AQ430" s="1"/>
      <c r="AR430" s="1"/>
      <c r="AS430" s="1"/>
      <c r="AT430" s="1"/>
      <c r="AU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P431" s="1"/>
      <c r="AQ431" s="1"/>
      <c r="AR431" s="1"/>
      <c r="AS431" s="1"/>
      <c r="AT431" s="1"/>
      <c r="AU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P432" s="1"/>
      <c r="AQ432" s="1"/>
      <c r="AR432" s="1"/>
      <c r="AS432" s="1"/>
      <c r="AT432" s="1"/>
      <c r="AU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P433" s="1"/>
      <c r="AQ433" s="1"/>
      <c r="AR433" s="1"/>
      <c r="AS433" s="1"/>
      <c r="AT433" s="1"/>
      <c r="AU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P434" s="1"/>
      <c r="AQ434" s="1"/>
      <c r="AR434" s="1"/>
      <c r="AS434" s="1"/>
      <c r="AT434" s="1"/>
      <c r="AU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P435" s="1"/>
      <c r="AQ435" s="1"/>
      <c r="AR435" s="1"/>
      <c r="AS435" s="1"/>
      <c r="AT435" s="1"/>
      <c r="AU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P436" s="1"/>
      <c r="AQ436" s="1"/>
      <c r="AR436" s="1"/>
      <c r="AS436" s="1"/>
      <c r="AT436" s="1"/>
      <c r="AU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P437" s="1"/>
      <c r="AQ437" s="1"/>
      <c r="AR437" s="1"/>
      <c r="AS437" s="1"/>
      <c r="AT437" s="1"/>
      <c r="AU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P438" s="1"/>
      <c r="AQ438" s="1"/>
      <c r="AR438" s="1"/>
      <c r="AS438" s="1"/>
      <c r="AT438" s="1"/>
      <c r="AU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P439" s="1"/>
      <c r="AQ439" s="1"/>
      <c r="AR439" s="1"/>
      <c r="AS439" s="1"/>
      <c r="AT439" s="1"/>
      <c r="AU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P440" s="1"/>
      <c r="AQ440" s="1"/>
      <c r="AR440" s="1"/>
      <c r="AS440" s="1"/>
      <c r="AT440" s="1"/>
      <c r="AU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P441" s="1"/>
      <c r="AQ441" s="1"/>
      <c r="AR441" s="1"/>
      <c r="AS441" s="1"/>
      <c r="AT441" s="1"/>
      <c r="AU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P442" s="1"/>
      <c r="AQ442" s="1"/>
      <c r="AR442" s="1"/>
      <c r="AS442" s="1"/>
      <c r="AT442" s="1"/>
      <c r="AU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P443" s="1"/>
      <c r="AQ443" s="1"/>
      <c r="AR443" s="1"/>
      <c r="AS443" s="1"/>
      <c r="AT443" s="1"/>
      <c r="AU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P444" s="1"/>
      <c r="AQ444" s="1"/>
      <c r="AR444" s="1"/>
      <c r="AS444" s="1"/>
      <c r="AT444" s="1"/>
      <c r="AU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P445" s="1"/>
      <c r="AQ445" s="1"/>
      <c r="AR445" s="1"/>
      <c r="AS445" s="1"/>
      <c r="AT445" s="1"/>
      <c r="AU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P446" s="1"/>
      <c r="AQ446" s="1"/>
      <c r="AR446" s="1"/>
      <c r="AS446" s="1"/>
      <c r="AT446" s="1"/>
      <c r="AU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P447" s="1"/>
      <c r="AQ447" s="1"/>
      <c r="AR447" s="1"/>
      <c r="AS447" s="1"/>
      <c r="AT447" s="1"/>
      <c r="AU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P448" s="1"/>
      <c r="AQ448" s="1"/>
      <c r="AR448" s="1"/>
      <c r="AS448" s="1"/>
      <c r="AT448" s="1"/>
      <c r="AU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P449" s="1"/>
      <c r="AQ449" s="1"/>
      <c r="AR449" s="1"/>
      <c r="AS449" s="1"/>
      <c r="AT449" s="1"/>
      <c r="AU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P450" s="1"/>
      <c r="AQ450" s="1"/>
      <c r="AR450" s="1"/>
      <c r="AS450" s="1"/>
      <c r="AT450" s="1"/>
      <c r="AU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P451" s="1"/>
      <c r="AQ451" s="1"/>
      <c r="AR451" s="1"/>
      <c r="AS451" s="1"/>
      <c r="AT451" s="1"/>
      <c r="AU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P452" s="1"/>
      <c r="AQ452" s="1"/>
      <c r="AR452" s="1"/>
      <c r="AS452" s="1"/>
      <c r="AT452" s="1"/>
      <c r="AU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P453" s="1"/>
      <c r="AQ453" s="1"/>
      <c r="AR453" s="1"/>
      <c r="AS453" s="1"/>
      <c r="AT453" s="1"/>
      <c r="AU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P454" s="1"/>
      <c r="AQ454" s="1"/>
      <c r="AR454" s="1"/>
      <c r="AS454" s="1"/>
      <c r="AT454" s="1"/>
      <c r="AU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P455" s="1"/>
      <c r="AQ455" s="1"/>
      <c r="AR455" s="1"/>
      <c r="AS455" s="1"/>
      <c r="AT455" s="1"/>
      <c r="AU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P456" s="1"/>
      <c r="AQ456" s="1"/>
      <c r="AR456" s="1"/>
      <c r="AS456" s="1"/>
      <c r="AT456" s="1"/>
      <c r="AU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P457" s="1"/>
      <c r="AQ457" s="1"/>
      <c r="AR457" s="1"/>
      <c r="AS457" s="1"/>
      <c r="AT457" s="1"/>
      <c r="AU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P458" s="1"/>
      <c r="AQ458" s="1"/>
      <c r="AR458" s="1"/>
      <c r="AS458" s="1"/>
      <c r="AT458" s="1"/>
      <c r="AU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P459" s="1"/>
      <c r="AQ459" s="1"/>
      <c r="AR459" s="1"/>
      <c r="AS459" s="1"/>
      <c r="AT459" s="1"/>
      <c r="AU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P460" s="1"/>
      <c r="AQ460" s="1"/>
      <c r="AR460" s="1"/>
      <c r="AS460" s="1"/>
      <c r="AT460" s="1"/>
      <c r="AU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P461" s="1"/>
      <c r="AQ461" s="1"/>
      <c r="AR461" s="1"/>
      <c r="AS461" s="1"/>
      <c r="AT461" s="1"/>
      <c r="AU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P462" s="1"/>
      <c r="AQ462" s="1"/>
      <c r="AR462" s="1"/>
      <c r="AS462" s="1"/>
      <c r="AT462" s="1"/>
      <c r="AU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P463" s="1"/>
      <c r="AQ463" s="1"/>
      <c r="AR463" s="1"/>
      <c r="AS463" s="1"/>
      <c r="AT463" s="1"/>
      <c r="AU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P464" s="1"/>
      <c r="AQ464" s="1"/>
      <c r="AR464" s="1"/>
      <c r="AS464" s="1"/>
      <c r="AT464" s="1"/>
      <c r="AU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P465" s="1"/>
      <c r="AQ465" s="1"/>
      <c r="AR465" s="1"/>
      <c r="AS465" s="1"/>
      <c r="AT465" s="1"/>
      <c r="AU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P466" s="1"/>
      <c r="AQ466" s="1"/>
      <c r="AR466" s="1"/>
      <c r="AS466" s="1"/>
      <c r="AT466" s="1"/>
      <c r="AU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P467" s="1"/>
      <c r="AQ467" s="1"/>
      <c r="AR467" s="1"/>
      <c r="AS467" s="1"/>
      <c r="AT467" s="1"/>
      <c r="AU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P468" s="1"/>
      <c r="AQ468" s="1"/>
      <c r="AR468" s="1"/>
      <c r="AS468" s="1"/>
      <c r="AT468" s="1"/>
      <c r="AU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P469" s="1"/>
      <c r="AQ469" s="1"/>
      <c r="AR469" s="1"/>
      <c r="AS469" s="1"/>
      <c r="AT469" s="1"/>
      <c r="AU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P470" s="1"/>
      <c r="AQ470" s="1"/>
      <c r="AR470" s="1"/>
      <c r="AS470" s="1"/>
      <c r="AT470" s="1"/>
      <c r="AU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P471" s="1"/>
      <c r="AQ471" s="1"/>
      <c r="AR471" s="1"/>
      <c r="AS471" s="1"/>
      <c r="AT471" s="1"/>
      <c r="AU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P472" s="1"/>
      <c r="AQ472" s="1"/>
      <c r="AR472" s="1"/>
      <c r="AS472" s="1"/>
      <c r="AT472" s="1"/>
      <c r="AU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P473" s="1"/>
      <c r="AQ473" s="1"/>
      <c r="AR473" s="1"/>
      <c r="AS473" s="1"/>
      <c r="AT473" s="1"/>
      <c r="AU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P474" s="1"/>
      <c r="AQ474" s="1"/>
      <c r="AR474" s="1"/>
      <c r="AS474" s="1"/>
      <c r="AT474" s="1"/>
      <c r="AU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P475" s="1"/>
      <c r="AQ475" s="1"/>
      <c r="AR475" s="1"/>
      <c r="AS475" s="1"/>
      <c r="AT475" s="1"/>
      <c r="AU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P476" s="1"/>
      <c r="AQ476" s="1"/>
      <c r="AR476" s="1"/>
      <c r="AS476" s="1"/>
      <c r="AT476" s="1"/>
      <c r="AU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P477" s="1"/>
      <c r="AQ477" s="1"/>
      <c r="AR477" s="1"/>
      <c r="AS477" s="1"/>
      <c r="AT477" s="1"/>
      <c r="AU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P478" s="1"/>
      <c r="AQ478" s="1"/>
      <c r="AR478" s="1"/>
      <c r="AS478" s="1"/>
      <c r="AT478" s="1"/>
      <c r="AU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P479" s="1"/>
      <c r="AQ479" s="1"/>
      <c r="AR479" s="1"/>
      <c r="AS479" s="1"/>
      <c r="AT479" s="1"/>
      <c r="AU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P480" s="1"/>
      <c r="AQ480" s="1"/>
      <c r="AR480" s="1"/>
      <c r="AS480" s="1"/>
      <c r="AT480" s="1"/>
      <c r="AU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P481" s="1"/>
      <c r="AQ481" s="1"/>
      <c r="AR481" s="1"/>
      <c r="AS481" s="1"/>
      <c r="AT481" s="1"/>
      <c r="AU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P482" s="1"/>
      <c r="AQ482" s="1"/>
      <c r="AR482" s="1"/>
      <c r="AS482" s="1"/>
      <c r="AT482" s="1"/>
      <c r="AU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P483" s="1"/>
      <c r="AQ483" s="1"/>
      <c r="AR483" s="1"/>
      <c r="AS483" s="1"/>
      <c r="AT483" s="1"/>
      <c r="AU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P484" s="1"/>
      <c r="AQ484" s="1"/>
      <c r="AR484" s="1"/>
      <c r="AS484" s="1"/>
      <c r="AT484" s="1"/>
      <c r="AU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P485" s="1"/>
      <c r="AQ485" s="1"/>
      <c r="AR485" s="1"/>
      <c r="AS485" s="1"/>
      <c r="AT485" s="1"/>
      <c r="AU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P486" s="1"/>
      <c r="AQ486" s="1"/>
      <c r="AR486" s="1"/>
      <c r="AS486" s="1"/>
      <c r="AT486" s="1"/>
      <c r="AU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P487" s="1"/>
      <c r="AQ487" s="1"/>
      <c r="AR487" s="1"/>
      <c r="AS487" s="1"/>
      <c r="AT487" s="1"/>
      <c r="AU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P488" s="1"/>
      <c r="AQ488" s="1"/>
      <c r="AR488" s="1"/>
      <c r="AS488" s="1"/>
      <c r="AT488" s="1"/>
      <c r="AU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P489" s="1"/>
      <c r="AQ489" s="1"/>
      <c r="AR489" s="1"/>
      <c r="AS489" s="1"/>
      <c r="AT489" s="1"/>
      <c r="AU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P490" s="1"/>
      <c r="AQ490" s="1"/>
      <c r="AR490" s="1"/>
      <c r="AS490" s="1"/>
      <c r="AT490" s="1"/>
      <c r="AU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P491" s="1"/>
      <c r="AQ491" s="1"/>
      <c r="AR491" s="1"/>
      <c r="AS491" s="1"/>
      <c r="AT491" s="1"/>
      <c r="AU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P492" s="1"/>
      <c r="AQ492" s="1"/>
      <c r="AR492" s="1"/>
      <c r="AS492" s="1"/>
      <c r="AT492" s="1"/>
      <c r="AU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P493" s="1"/>
      <c r="AQ493" s="1"/>
      <c r="AR493" s="1"/>
      <c r="AS493" s="1"/>
      <c r="AT493" s="1"/>
      <c r="AU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P494" s="1"/>
      <c r="AQ494" s="1"/>
      <c r="AR494" s="1"/>
      <c r="AS494" s="1"/>
      <c r="AT494" s="1"/>
      <c r="AU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P495" s="1"/>
      <c r="AQ495" s="1"/>
      <c r="AR495" s="1"/>
      <c r="AS495" s="1"/>
      <c r="AT495" s="1"/>
      <c r="AU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P496" s="1"/>
      <c r="AQ496" s="1"/>
      <c r="AR496" s="1"/>
      <c r="AS496" s="1"/>
      <c r="AT496" s="1"/>
      <c r="AU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P497" s="1"/>
      <c r="AQ497" s="1"/>
      <c r="AR497" s="1"/>
      <c r="AS497" s="1"/>
      <c r="AT497" s="1"/>
      <c r="AU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P498" s="1"/>
      <c r="AQ498" s="1"/>
      <c r="AR498" s="1"/>
      <c r="AS498" s="1"/>
      <c r="AT498" s="1"/>
      <c r="AU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P499" s="1"/>
      <c r="AQ499" s="1"/>
      <c r="AR499" s="1"/>
      <c r="AS499" s="1"/>
      <c r="AT499" s="1"/>
      <c r="AU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P500" s="1"/>
      <c r="AQ500" s="1"/>
      <c r="AR500" s="1"/>
      <c r="AS500" s="1"/>
      <c r="AT500" s="1"/>
      <c r="AU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P501" s="1"/>
      <c r="AQ501" s="1"/>
      <c r="AR501" s="1"/>
      <c r="AS501" s="1"/>
      <c r="AT501" s="1"/>
      <c r="AU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P502" s="1"/>
      <c r="AQ502" s="1"/>
      <c r="AR502" s="1"/>
      <c r="AS502" s="1"/>
      <c r="AT502" s="1"/>
      <c r="AU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P503" s="1"/>
      <c r="AQ503" s="1"/>
      <c r="AR503" s="1"/>
      <c r="AS503" s="1"/>
      <c r="AT503" s="1"/>
      <c r="AU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P504" s="1"/>
      <c r="AQ504" s="1"/>
      <c r="AR504" s="1"/>
      <c r="AS504" s="1"/>
      <c r="AT504" s="1"/>
      <c r="AU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P505" s="1"/>
      <c r="AQ505" s="1"/>
      <c r="AR505" s="1"/>
      <c r="AS505" s="1"/>
      <c r="AT505" s="1"/>
      <c r="AU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P506" s="1"/>
      <c r="AQ506" s="1"/>
      <c r="AR506" s="1"/>
      <c r="AS506" s="1"/>
      <c r="AT506" s="1"/>
      <c r="AU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P507" s="1"/>
      <c r="AQ507" s="1"/>
      <c r="AR507" s="1"/>
      <c r="AS507" s="1"/>
      <c r="AT507" s="1"/>
      <c r="AU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P508" s="1"/>
      <c r="AQ508" s="1"/>
      <c r="AR508" s="1"/>
      <c r="AS508" s="1"/>
      <c r="AT508" s="1"/>
      <c r="AU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P509" s="1"/>
      <c r="AQ509" s="1"/>
      <c r="AR509" s="1"/>
      <c r="AS509" s="1"/>
      <c r="AT509" s="1"/>
      <c r="AU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P510" s="1"/>
      <c r="AQ510" s="1"/>
      <c r="AR510" s="1"/>
      <c r="AS510" s="1"/>
      <c r="AT510" s="1"/>
      <c r="AU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P511" s="1"/>
      <c r="AQ511" s="1"/>
      <c r="AR511" s="1"/>
      <c r="AS511" s="1"/>
      <c r="AT511" s="1"/>
      <c r="AU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P512" s="1"/>
      <c r="AQ512" s="1"/>
      <c r="AR512" s="1"/>
      <c r="AS512" s="1"/>
      <c r="AT512" s="1"/>
      <c r="AU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P513" s="1"/>
      <c r="AQ513" s="1"/>
      <c r="AR513" s="1"/>
      <c r="AS513" s="1"/>
      <c r="AT513" s="1"/>
      <c r="AU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P514" s="1"/>
      <c r="AQ514" s="1"/>
      <c r="AR514" s="1"/>
      <c r="AS514" s="1"/>
      <c r="AT514" s="1"/>
      <c r="AU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P515" s="1"/>
      <c r="AQ515" s="1"/>
      <c r="AR515" s="1"/>
      <c r="AS515" s="1"/>
      <c r="AT515" s="1"/>
      <c r="AU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P516" s="1"/>
      <c r="AQ516" s="1"/>
      <c r="AR516" s="1"/>
      <c r="AS516" s="1"/>
      <c r="AT516" s="1"/>
      <c r="AU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P517" s="1"/>
      <c r="AQ517" s="1"/>
      <c r="AR517" s="1"/>
      <c r="AS517" s="1"/>
      <c r="AT517" s="1"/>
      <c r="AU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P518" s="1"/>
      <c r="AQ518" s="1"/>
      <c r="AR518" s="1"/>
      <c r="AS518" s="1"/>
      <c r="AT518" s="1"/>
      <c r="AU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P519" s="1"/>
      <c r="AQ519" s="1"/>
      <c r="AR519" s="1"/>
      <c r="AS519" s="1"/>
      <c r="AT519" s="1"/>
      <c r="AU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P520" s="1"/>
      <c r="AQ520" s="1"/>
      <c r="AR520" s="1"/>
      <c r="AS520" s="1"/>
      <c r="AT520" s="1"/>
      <c r="AU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P521" s="1"/>
      <c r="AQ521" s="1"/>
      <c r="AR521" s="1"/>
      <c r="AS521" s="1"/>
      <c r="AT521" s="1"/>
      <c r="AU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P522" s="1"/>
      <c r="AQ522" s="1"/>
      <c r="AR522" s="1"/>
      <c r="AS522" s="1"/>
      <c r="AT522" s="1"/>
      <c r="AU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P523" s="1"/>
      <c r="AQ523" s="1"/>
      <c r="AR523" s="1"/>
      <c r="AS523" s="1"/>
      <c r="AT523" s="1"/>
      <c r="AU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P524" s="1"/>
      <c r="AQ524" s="1"/>
      <c r="AR524" s="1"/>
      <c r="AS524" s="1"/>
      <c r="AT524" s="1"/>
      <c r="AU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P525" s="1"/>
      <c r="AQ525" s="1"/>
      <c r="AR525" s="1"/>
      <c r="AS525" s="1"/>
      <c r="AT525" s="1"/>
      <c r="AU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P526" s="1"/>
      <c r="AQ526" s="1"/>
      <c r="AR526" s="1"/>
      <c r="AS526" s="1"/>
      <c r="AT526" s="1"/>
      <c r="AU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P527" s="1"/>
      <c r="AQ527" s="1"/>
      <c r="AR527" s="1"/>
      <c r="AS527" s="1"/>
      <c r="AT527" s="1"/>
      <c r="AU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P528" s="1"/>
      <c r="AQ528" s="1"/>
      <c r="AR528" s="1"/>
      <c r="AS528" s="1"/>
      <c r="AT528" s="1"/>
      <c r="AU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P529" s="1"/>
      <c r="AQ529" s="1"/>
      <c r="AR529" s="1"/>
      <c r="AS529" s="1"/>
      <c r="AT529" s="1"/>
      <c r="AU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P530" s="1"/>
      <c r="AQ530" s="1"/>
      <c r="AR530" s="1"/>
      <c r="AS530" s="1"/>
      <c r="AT530" s="1"/>
      <c r="AU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P531" s="1"/>
      <c r="AQ531" s="1"/>
      <c r="AR531" s="1"/>
      <c r="AS531" s="1"/>
      <c r="AT531" s="1"/>
      <c r="AU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P532" s="1"/>
      <c r="AQ532" s="1"/>
      <c r="AR532" s="1"/>
      <c r="AS532" s="1"/>
      <c r="AT532" s="1"/>
      <c r="AU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P533" s="1"/>
      <c r="AQ533" s="1"/>
      <c r="AR533" s="1"/>
      <c r="AS533" s="1"/>
      <c r="AT533" s="1"/>
      <c r="AU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P534" s="1"/>
      <c r="AQ534" s="1"/>
      <c r="AR534" s="1"/>
      <c r="AS534" s="1"/>
      <c r="AT534" s="1"/>
      <c r="AU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P535" s="1"/>
      <c r="AQ535" s="1"/>
      <c r="AR535" s="1"/>
      <c r="AS535" s="1"/>
      <c r="AT535" s="1"/>
      <c r="AU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P536" s="1"/>
      <c r="AQ536" s="1"/>
      <c r="AR536" s="1"/>
      <c r="AS536" s="1"/>
      <c r="AT536" s="1"/>
      <c r="AU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P537" s="1"/>
      <c r="AQ537" s="1"/>
      <c r="AR537" s="1"/>
      <c r="AS537" s="1"/>
      <c r="AT537" s="1"/>
      <c r="AU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P538" s="1"/>
      <c r="AQ538" s="1"/>
      <c r="AR538" s="1"/>
      <c r="AS538" s="1"/>
      <c r="AT538" s="1"/>
      <c r="AU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P539" s="1"/>
      <c r="AQ539" s="1"/>
      <c r="AR539" s="1"/>
      <c r="AS539" s="1"/>
      <c r="AT539" s="1"/>
      <c r="AU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P540" s="1"/>
      <c r="AQ540" s="1"/>
      <c r="AR540" s="1"/>
      <c r="AS540" s="1"/>
      <c r="AT540" s="1"/>
      <c r="AU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P541" s="1"/>
      <c r="AQ541" s="1"/>
      <c r="AR541" s="1"/>
      <c r="AS541" s="1"/>
      <c r="AT541" s="1"/>
      <c r="AU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P542" s="1"/>
      <c r="AQ542" s="1"/>
      <c r="AR542" s="1"/>
      <c r="AS542" s="1"/>
      <c r="AT542" s="1"/>
      <c r="AU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P543" s="1"/>
      <c r="AQ543" s="1"/>
      <c r="AR543" s="1"/>
      <c r="AS543" s="1"/>
      <c r="AT543" s="1"/>
      <c r="AU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P544" s="1"/>
      <c r="AQ544" s="1"/>
      <c r="AR544" s="1"/>
      <c r="AS544" s="1"/>
      <c r="AT544" s="1"/>
      <c r="AU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P545" s="1"/>
      <c r="AQ545" s="1"/>
      <c r="AR545" s="1"/>
      <c r="AS545" s="1"/>
      <c r="AT545" s="1"/>
      <c r="AU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P546" s="1"/>
      <c r="AQ546" s="1"/>
      <c r="AR546" s="1"/>
      <c r="AS546" s="1"/>
      <c r="AT546" s="1"/>
      <c r="AU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P547" s="1"/>
      <c r="AQ547" s="1"/>
      <c r="AR547" s="1"/>
      <c r="AS547" s="1"/>
      <c r="AT547" s="1"/>
      <c r="AU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P548" s="1"/>
      <c r="AQ548" s="1"/>
      <c r="AR548" s="1"/>
      <c r="AS548" s="1"/>
      <c r="AT548" s="1"/>
      <c r="AU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P549" s="1"/>
      <c r="AQ549" s="1"/>
      <c r="AR549" s="1"/>
      <c r="AS549" s="1"/>
      <c r="AT549" s="1"/>
      <c r="AU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P550" s="1"/>
      <c r="AQ550" s="1"/>
      <c r="AR550" s="1"/>
      <c r="AS550" s="1"/>
      <c r="AT550" s="1"/>
      <c r="AU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P551" s="1"/>
      <c r="AQ551" s="1"/>
      <c r="AR551" s="1"/>
      <c r="AS551" s="1"/>
      <c r="AT551" s="1"/>
      <c r="AU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P552" s="1"/>
      <c r="AQ552" s="1"/>
      <c r="AR552" s="1"/>
      <c r="AS552" s="1"/>
      <c r="AT552" s="1"/>
      <c r="AU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P553" s="1"/>
      <c r="AQ553" s="1"/>
      <c r="AR553" s="1"/>
      <c r="AS553" s="1"/>
      <c r="AT553" s="1"/>
      <c r="AU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P554" s="1"/>
      <c r="AQ554" s="1"/>
      <c r="AR554" s="1"/>
      <c r="AS554" s="1"/>
      <c r="AT554" s="1"/>
      <c r="AU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P555" s="1"/>
      <c r="AQ555" s="1"/>
      <c r="AR555" s="1"/>
      <c r="AS555" s="1"/>
      <c r="AT555" s="1"/>
      <c r="AU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P556" s="1"/>
      <c r="AQ556" s="1"/>
      <c r="AR556" s="1"/>
      <c r="AS556" s="1"/>
      <c r="AT556" s="1"/>
      <c r="AU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P557" s="1"/>
      <c r="AQ557" s="1"/>
      <c r="AR557" s="1"/>
      <c r="AS557" s="1"/>
      <c r="AT557" s="1"/>
      <c r="AU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P558" s="1"/>
      <c r="AQ558" s="1"/>
      <c r="AR558" s="1"/>
      <c r="AS558" s="1"/>
      <c r="AT558" s="1"/>
      <c r="AU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P559" s="1"/>
      <c r="AQ559" s="1"/>
      <c r="AR559" s="1"/>
      <c r="AS559" s="1"/>
      <c r="AT559" s="1"/>
      <c r="AU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P560" s="1"/>
      <c r="AQ560" s="1"/>
      <c r="AR560" s="1"/>
      <c r="AS560" s="1"/>
      <c r="AT560" s="1"/>
      <c r="AU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P561" s="1"/>
      <c r="AQ561" s="1"/>
      <c r="AR561" s="1"/>
      <c r="AS561" s="1"/>
      <c r="AT561" s="1"/>
      <c r="AU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P562" s="1"/>
      <c r="AQ562" s="1"/>
      <c r="AR562" s="1"/>
      <c r="AS562" s="1"/>
      <c r="AT562" s="1"/>
      <c r="AU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P563" s="1"/>
      <c r="AQ563" s="1"/>
      <c r="AR563" s="1"/>
      <c r="AS563" s="1"/>
      <c r="AT563" s="1"/>
      <c r="AU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P564" s="1"/>
      <c r="AQ564" s="1"/>
      <c r="AR564" s="1"/>
      <c r="AS564" s="1"/>
      <c r="AT564" s="1"/>
      <c r="AU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P565" s="1"/>
      <c r="AQ565" s="1"/>
      <c r="AR565" s="1"/>
      <c r="AS565" s="1"/>
      <c r="AT565" s="1"/>
      <c r="AU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P566" s="1"/>
      <c r="AQ566" s="1"/>
      <c r="AR566" s="1"/>
      <c r="AS566" s="1"/>
      <c r="AT566" s="1"/>
      <c r="AU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P567" s="1"/>
      <c r="AQ567" s="1"/>
      <c r="AR567" s="1"/>
      <c r="AS567" s="1"/>
      <c r="AT567" s="1"/>
      <c r="AU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P568" s="1"/>
      <c r="AQ568" s="1"/>
      <c r="AR568" s="1"/>
      <c r="AS568" s="1"/>
      <c r="AT568" s="1"/>
      <c r="AU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P569" s="1"/>
      <c r="AQ569" s="1"/>
      <c r="AR569" s="1"/>
      <c r="AS569" s="1"/>
      <c r="AT569" s="1"/>
      <c r="AU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P570" s="1"/>
      <c r="AQ570" s="1"/>
      <c r="AR570" s="1"/>
      <c r="AS570" s="1"/>
      <c r="AT570" s="1"/>
      <c r="AU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P571" s="1"/>
      <c r="AQ571" s="1"/>
      <c r="AR571" s="1"/>
      <c r="AS571" s="1"/>
      <c r="AT571" s="1"/>
      <c r="AU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P572" s="1"/>
      <c r="AQ572" s="1"/>
      <c r="AR572" s="1"/>
      <c r="AS572" s="1"/>
      <c r="AT572" s="1"/>
      <c r="AU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P573" s="1"/>
      <c r="AQ573" s="1"/>
      <c r="AR573" s="1"/>
      <c r="AS573" s="1"/>
      <c r="AT573" s="1"/>
      <c r="AU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P574" s="1"/>
      <c r="AQ574" s="1"/>
      <c r="AR574" s="1"/>
      <c r="AS574" s="1"/>
      <c r="AT574" s="1"/>
      <c r="AU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P575" s="1"/>
      <c r="AQ575" s="1"/>
      <c r="AR575" s="1"/>
      <c r="AS575" s="1"/>
      <c r="AT575" s="1"/>
      <c r="AU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P576" s="1"/>
      <c r="AQ576" s="1"/>
      <c r="AR576" s="1"/>
      <c r="AS576" s="1"/>
      <c r="AT576" s="1"/>
      <c r="AU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P577" s="1"/>
      <c r="AQ577" s="1"/>
      <c r="AR577" s="1"/>
      <c r="AS577" s="1"/>
      <c r="AT577" s="1"/>
      <c r="AU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P578" s="1"/>
      <c r="AQ578" s="1"/>
      <c r="AR578" s="1"/>
      <c r="AS578" s="1"/>
      <c r="AT578" s="1"/>
      <c r="AU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P579" s="1"/>
      <c r="AQ579" s="1"/>
      <c r="AR579" s="1"/>
      <c r="AS579" s="1"/>
      <c r="AT579" s="1"/>
      <c r="AU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P580" s="1"/>
      <c r="AQ580" s="1"/>
      <c r="AR580" s="1"/>
      <c r="AS580" s="1"/>
      <c r="AT580" s="1"/>
      <c r="AU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P581" s="1"/>
      <c r="AQ581" s="1"/>
      <c r="AR581" s="1"/>
      <c r="AS581" s="1"/>
      <c r="AT581" s="1"/>
      <c r="AU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P582" s="1"/>
      <c r="AQ582" s="1"/>
      <c r="AR582" s="1"/>
      <c r="AS582" s="1"/>
      <c r="AT582" s="1"/>
      <c r="AU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P583" s="1"/>
      <c r="AQ583" s="1"/>
      <c r="AR583" s="1"/>
      <c r="AS583" s="1"/>
      <c r="AT583" s="1"/>
      <c r="AU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P584" s="1"/>
      <c r="AQ584" s="1"/>
      <c r="AR584" s="1"/>
      <c r="AS584" s="1"/>
      <c r="AT584" s="1"/>
      <c r="AU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P585" s="1"/>
      <c r="AQ585" s="1"/>
      <c r="AR585" s="1"/>
      <c r="AS585" s="1"/>
      <c r="AT585" s="1"/>
      <c r="AU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P586" s="1"/>
      <c r="AQ586" s="1"/>
      <c r="AR586" s="1"/>
      <c r="AS586" s="1"/>
      <c r="AT586" s="1"/>
      <c r="AU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P587" s="1"/>
      <c r="AQ587" s="1"/>
      <c r="AR587" s="1"/>
      <c r="AS587" s="1"/>
      <c r="AT587" s="1"/>
      <c r="AU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P588" s="1"/>
      <c r="AQ588" s="1"/>
      <c r="AR588" s="1"/>
      <c r="AS588" s="1"/>
      <c r="AT588" s="1"/>
      <c r="AU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P589" s="1"/>
      <c r="AQ589" s="1"/>
      <c r="AR589" s="1"/>
      <c r="AS589" s="1"/>
      <c r="AT589" s="1"/>
      <c r="AU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P590" s="1"/>
      <c r="AQ590" s="1"/>
      <c r="AR590" s="1"/>
      <c r="AS590" s="1"/>
      <c r="AT590" s="1"/>
      <c r="AU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P591" s="1"/>
      <c r="AQ591" s="1"/>
      <c r="AR591" s="1"/>
      <c r="AS591" s="1"/>
      <c r="AT591" s="1"/>
      <c r="AU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P592" s="1"/>
      <c r="AQ592" s="1"/>
      <c r="AR592" s="1"/>
      <c r="AS592" s="1"/>
      <c r="AT592" s="1"/>
      <c r="AU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P593" s="1"/>
      <c r="AQ593" s="1"/>
      <c r="AR593" s="1"/>
      <c r="AS593" s="1"/>
      <c r="AT593" s="1"/>
      <c r="AU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P594" s="1"/>
      <c r="AQ594" s="1"/>
      <c r="AR594" s="1"/>
      <c r="AS594" s="1"/>
      <c r="AT594" s="1"/>
      <c r="AU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P595" s="1"/>
      <c r="AQ595" s="1"/>
      <c r="AR595" s="1"/>
      <c r="AS595" s="1"/>
      <c r="AT595" s="1"/>
      <c r="AU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P596" s="1"/>
      <c r="AQ596" s="1"/>
      <c r="AR596" s="1"/>
      <c r="AS596" s="1"/>
      <c r="AT596" s="1"/>
      <c r="AU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P597" s="1"/>
      <c r="AQ597" s="1"/>
      <c r="AR597" s="1"/>
      <c r="AS597" s="1"/>
      <c r="AT597" s="1"/>
      <c r="AU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P598" s="1"/>
      <c r="AQ598" s="1"/>
      <c r="AR598" s="1"/>
      <c r="AS598" s="1"/>
      <c r="AT598" s="1"/>
      <c r="AU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P599" s="1"/>
      <c r="AQ599" s="1"/>
      <c r="AR599" s="1"/>
      <c r="AS599" s="1"/>
      <c r="AT599" s="1"/>
      <c r="AU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P600" s="1"/>
      <c r="AQ600" s="1"/>
      <c r="AR600" s="1"/>
      <c r="AS600" s="1"/>
      <c r="AT600" s="1"/>
      <c r="AU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P601" s="1"/>
      <c r="AQ601" s="1"/>
      <c r="AR601" s="1"/>
      <c r="AS601" s="1"/>
      <c r="AT601" s="1"/>
      <c r="AU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P602" s="1"/>
      <c r="AQ602" s="1"/>
      <c r="AR602" s="1"/>
      <c r="AS602" s="1"/>
      <c r="AT602" s="1"/>
      <c r="AU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P603" s="1"/>
      <c r="AQ603" s="1"/>
      <c r="AR603" s="1"/>
      <c r="AS603" s="1"/>
      <c r="AT603" s="1"/>
      <c r="AU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P604" s="1"/>
      <c r="AQ604" s="1"/>
      <c r="AR604" s="1"/>
      <c r="AS604" s="1"/>
      <c r="AT604" s="1"/>
      <c r="AU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P605" s="1"/>
      <c r="AQ605" s="1"/>
      <c r="AR605" s="1"/>
      <c r="AS605" s="1"/>
      <c r="AT605" s="1"/>
      <c r="AU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P606" s="1"/>
      <c r="AQ606" s="1"/>
      <c r="AR606" s="1"/>
      <c r="AS606" s="1"/>
      <c r="AT606" s="1"/>
      <c r="AU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P607" s="1"/>
      <c r="AQ607" s="1"/>
      <c r="AR607" s="1"/>
      <c r="AS607" s="1"/>
      <c r="AT607" s="1"/>
      <c r="AU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P608" s="1"/>
      <c r="AQ608" s="1"/>
      <c r="AR608" s="1"/>
      <c r="AS608" s="1"/>
      <c r="AT608" s="1"/>
      <c r="AU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P609" s="1"/>
      <c r="AQ609" s="1"/>
      <c r="AR609" s="1"/>
      <c r="AS609" s="1"/>
      <c r="AT609" s="1"/>
      <c r="AU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P610" s="1"/>
      <c r="AQ610" s="1"/>
      <c r="AR610" s="1"/>
      <c r="AS610" s="1"/>
      <c r="AT610" s="1"/>
      <c r="AU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P611" s="1"/>
      <c r="AQ611" s="1"/>
      <c r="AR611" s="1"/>
      <c r="AS611" s="1"/>
      <c r="AT611" s="1"/>
      <c r="AU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P612" s="1"/>
      <c r="AQ612" s="1"/>
      <c r="AR612" s="1"/>
      <c r="AS612" s="1"/>
      <c r="AT612" s="1"/>
      <c r="AU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P613" s="1"/>
      <c r="AQ613" s="1"/>
      <c r="AR613" s="1"/>
      <c r="AS613" s="1"/>
      <c r="AT613" s="1"/>
      <c r="AU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P614" s="1"/>
      <c r="AQ614" s="1"/>
      <c r="AR614" s="1"/>
      <c r="AS614" s="1"/>
      <c r="AT614" s="1"/>
      <c r="AU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P615" s="1"/>
      <c r="AQ615" s="1"/>
      <c r="AR615" s="1"/>
      <c r="AS615" s="1"/>
      <c r="AT615" s="1"/>
      <c r="AU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P616" s="1"/>
      <c r="AQ616" s="1"/>
      <c r="AR616" s="1"/>
      <c r="AS616" s="1"/>
      <c r="AT616" s="1"/>
      <c r="AU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P617" s="1"/>
      <c r="AQ617" s="1"/>
      <c r="AR617" s="1"/>
      <c r="AS617" s="1"/>
      <c r="AT617" s="1"/>
      <c r="AU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P618" s="1"/>
      <c r="AQ618" s="1"/>
      <c r="AR618" s="1"/>
      <c r="AS618" s="1"/>
      <c r="AT618" s="1"/>
      <c r="AU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P619" s="1"/>
      <c r="AQ619" s="1"/>
      <c r="AR619" s="1"/>
      <c r="AS619" s="1"/>
      <c r="AT619" s="1"/>
      <c r="AU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P620" s="1"/>
      <c r="AQ620" s="1"/>
      <c r="AR620" s="1"/>
      <c r="AS620" s="1"/>
      <c r="AT620" s="1"/>
      <c r="AU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P621" s="1"/>
      <c r="AQ621" s="1"/>
      <c r="AR621" s="1"/>
      <c r="AS621" s="1"/>
      <c r="AT621" s="1"/>
      <c r="AU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P622" s="1"/>
      <c r="AQ622" s="1"/>
      <c r="AR622" s="1"/>
      <c r="AS622" s="1"/>
      <c r="AT622" s="1"/>
      <c r="AU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P623" s="1"/>
      <c r="AQ623" s="1"/>
      <c r="AR623" s="1"/>
      <c r="AS623" s="1"/>
      <c r="AT623" s="1"/>
      <c r="AU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P624" s="1"/>
      <c r="AQ624" s="1"/>
      <c r="AR624" s="1"/>
      <c r="AS624" s="1"/>
      <c r="AT624" s="1"/>
      <c r="AU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P625" s="1"/>
      <c r="AQ625" s="1"/>
      <c r="AR625" s="1"/>
      <c r="AS625" s="1"/>
      <c r="AT625" s="1"/>
      <c r="AU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P626" s="1"/>
      <c r="AQ626" s="1"/>
      <c r="AR626" s="1"/>
      <c r="AS626" s="1"/>
      <c r="AT626" s="1"/>
      <c r="AU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P627" s="1"/>
      <c r="AQ627" s="1"/>
      <c r="AR627" s="1"/>
      <c r="AS627" s="1"/>
      <c r="AT627" s="1"/>
      <c r="AU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P628" s="1"/>
      <c r="AQ628" s="1"/>
      <c r="AR628" s="1"/>
      <c r="AS628" s="1"/>
      <c r="AT628" s="1"/>
      <c r="AU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P629" s="1"/>
      <c r="AQ629" s="1"/>
      <c r="AR629" s="1"/>
      <c r="AS629" s="1"/>
      <c r="AT629" s="1"/>
      <c r="AU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P630" s="1"/>
      <c r="AQ630" s="1"/>
      <c r="AR630" s="1"/>
      <c r="AS630" s="1"/>
      <c r="AT630" s="1"/>
      <c r="AU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P631" s="1"/>
      <c r="AQ631" s="1"/>
      <c r="AR631" s="1"/>
      <c r="AS631" s="1"/>
      <c r="AT631" s="1"/>
      <c r="AU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P632" s="1"/>
      <c r="AQ632" s="1"/>
      <c r="AR632" s="1"/>
      <c r="AS632" s="1"/>
      <c r="AT632" s="1"/>
      <c r="AU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P633" s="1"/>
      <c r="AQ633" s="1"/>
      <c r="AR633" s="1"/>
      <c r="AS633" s="1"/>
      <c r="AT633" s="1"/>
      <c r="AU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P634" s="1"/>
      <c r="AQ634" s="1"/>
      <c r="AR634" s="1"/>
      <c r="AS634" s="1"/>
      <c r="AT634" s="1"/>
      <c r="AU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P635" s="1"/>
      <c r="AQ635" s="1"/>
      <c r="AR635" s="1"/>
      <c r="AS635" s="1"/>
      <c r="AT635" s="1"/>
      <c r="AU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P636" s="1"/>
      <c r="AQ636" s="1"/>
      <c r="AR636" s="1"/>
      <c r="AS636" s="1"/>
      <c r="AT636" s="1"/>
      <c r="AU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P637" s="1"/>
      <c r="AQ637" s="1"/>
      <c r="AR637" s="1"/>
      <c r="AS637" s="1"/>
      <c r="AT637" s="1"/>
      <c r="AU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P638" s="1"/>
      <c r="AQ638" s="1"/>
      <c r="AR638" s="1"/>
      <c r="AS638" s="1"/>
      <c r="AT638" s="1"/>
      <c r="AU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P639" s="1"/>
      <c r="AQ639" s="1"/>
      <c r="AR639" s="1"/>
      <c r="AS639" s="1"/>
      <c r="AT639" s="1"/>
      <c r="AU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P640" s="1"/>
      <c r="AQ640" s="1"/>
      <c r="AR640" s="1"/>
      <c r="AS640" s="1"/>
      <c r="AT640" s="1"/>
      <c r="AU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P641" s="1"/>
      <c r="AQ641" s="1"/>
      <c r="AR641" s="1"/>
      <c r="AS641" s="1"/>
      <c r="AT641" s="1"/>
      <c r="AU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P642" s="1"/>
      <c r="AQ642" s="1"/>
      <c r="AR642" s="1"/>
      <c r="AS642" s="1"/>
      <c r="AT642" s="1"/>
      <c r="AU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P643" s="1"/>
      <c r="AQ643" s="1"/>
      <c r="AR643" s="1"/>
      <c r="AS643" s="1"/>
      <c r="AT643" s="1"/>
      <c r="AU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P644" s="1"/>
      <c r="AQ644" s="1"/>
      <c r="AR644" s="1"/>
      <c r="AS644" s="1"/>
      <c r="AT644" s="1"/>
      <c r="AU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P645" s="1"/>
      <c r="AQ645" s="1"/>
      <c r="AR645" s="1"/>
      <c r="AS645" s="1"/>
      <c r="AT645" s="1"/>
      <c r="AU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P646" s="1"/>
      <c r="AQ646" s="1"/>
      <c r="AR646" s="1"/>
      <c r="AS646" s="1"/>
      <c r="AT646" s="1"/>
      <c r="AU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P647" s="1"/>
      <c r="AQ647" s="1"/>
      <c r="AR647" s="1"/>
      <c r="AS647" s="1"/>
      <c r="AT647" s="1"/>
      <c r="AU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P648" s="1"/>
      <c r="AQ648" s="1"/>
      <c r="AR648" s="1"/>
      <c r="AS648" s="1"/>
      <c r="AT648" s="1"/>
      <c r="AU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P649" s="1"/>
      <c r="AQ649" s="1"/>
      <c r="AR649" s="1"/>
      <c r="AS649" s="1"/>
      <c r="AT649" s="1"/>
      <c r="AU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P650" s="1"/>
      <c r="AQ650" s="1"/>
      <c r="AR650" s="1"/>
      <c r="AS650" s="1"/>
      <c r="AT650" s="1"/>
      <c r="AU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P651" s="1"/>
      <c r="AQ651" s="1"/>
      <c r="AR651" s="1"/>
      <c r="AS651" s="1"/>
      <c r="AT651" s="1"/>
      <c r="AU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P652" s="1"/>
      <c r="AQ652" s="1"/>
      <c r="AR652" s="1"/>
      <c r="AS652" s="1"/>
      <c r="AT652" s="1"/>
      <c r="AU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P653" s="1"/>
      <c r="AQ653" s="1"/>
      <c r="AR653" s="1"/>
      <c r="AS653" s="1"/>
      <c r="AT653" s="1"/>
      <c r="AU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P654" s="1"/>
      <c r="AQ654" s="1"/>
      <c r="AR654" s="1"/>
      <c r="AS654" s="1"/>
      <c r="AT654" s="1"/>
      <c r="AU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P655" s="1"/>
      <c r="AQ655" s="1"/>
      <c r="AR655" s="1"/>
      <c r="AS655" s="1"/>
      <c r="AT655" s="1"/>
      <c r="AU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P656" s="1"/>
      <c r="AQ656" s="1"/>
      <c r="AR656" s="1"/>
      <c r="AS656" s="1"/>
      <c r="AT656" s="1"/>
      <c r="AU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P657" s="1"/>
      <c r="AQ657" s="1"/>
      <c r="AR657" s="1"/>
      <c r="AS657" s="1"/>
      <c r="AT657" s="1"/>
      <c r="AU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P658" s="1"/>
      <c r="AQ658" s="1"/>
      <c r="AR658" s="1"/>
      <c r="AS658" s="1"/>
      <c r="AT658" s="1"/>
      <c r="AU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P659" s="1"/>
      <c r="AQ659" s="1"/>
      <c r="AR659" s="1"/>
      <c r="AS659" s="1"/>
      <c r="AT659" s="1"/>
      <c r="AU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P660" s="1"/>
      <c r="AQ660" s="1"/>
      <c r="AR660" s="1"/>
      <c r="AS660" s="1"/>
      <c r="AT660" s="1"/>
      <c r="AU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P661" s="1"/>
      <c r="AQ661" s="1"/>
      <c r="AR661" s="1"/>
      <c r="AS661" s="1"/>
      <c r="AT661" s="1"/>
      <c r="AU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P662" s="1"/>
      <c r="AQ662" s="1"/>
      <c r="AR662" s="1"/>
      <c r="AS662" s="1"/>
      <c r="AT662" s="1"/>
      <c r="AU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P663" s="1"/>
      <c r="AQ663" s="1"/>
      <c r="AR663" s="1"/>
      <c r="AS663" s="1"/>
      <c r="AT663" s="1"/>
      <c r="AU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P664" s="1"/>
      <c r="AQ664" s="1"/>
      <c r="AR664" s="1"/>
      <c r="AS664" s="1"/>
      <c r="AT664" s="1"/>
      <c r="AU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P665" s="1"/>
      <c r="AQ665" s="1"/>
      <c r="AR665" s="1"/>
      <c r="AS665" s="1"/>
      <c r="AT665" s="1"/>
      <c r="AU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P666" s="1"/>
      <c r="AQ666" s="1"/>
      <c r="AR666" s="1"/>
      <c r="AS666" s="1"/>
      <c r="AT666" s="1"/>
      <c r="AU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P667" s="1"/>
      <c r="AQ667" s="1"/>
      <c r="AR667" s="1"/>
      <c r="AS667" s="1"/>
      <c r="AT667" s="1"/>
      <c r="AU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P668" s="1"/>
      <c r="AQ668" s="1"/>
      <c r="AR668" s="1"/>
      <c r="AS668" s="1"/>
      <c r="AT668" s="1"/>
      <c r="AU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P669" s="1"/>
      <c r="AQ669" s="1"/>
      <c r="AR669" s="1"/>
      <c r="AS669" s="1"/>
      <c r="AT669" s="1"/>
      <c r="AU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P670" s="1"/>
      <c r="AQ670" s="1"/>
      <c r="AR670" s="1"/>
      <c r="AS670" s="1"/>
      <c r="AT670" s="1"/>
      <c r="AU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P671" s="1"/>
      <c r="AQ671" s="1"/>
      <c r="AR671" s="1"/>
      <c r="AS671" s="1"/>
      <c r="AT671" s="1"/>
      <c r="AU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P672" s="1"/>
      <c r="AQ672" s="1"/>
      <c r="AR672" s="1"/>
      <c r="AS672" s="1"/>
      <c r="AT672" s="1"/>
      <c r="AU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P673" s="1"/>
      <c r="AQ673" s="1"/>
      <c r="AR673" s="1"/>
      <c r="AS673" s="1"/>
      <c r="AT673" s="1"/>
      <c r="AU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P674" s="1"/>
      <c r="AQ674" s="1"/>
      <c r="AR674" s="1"/>
      <c r="AS674" s="1"/>
      <c r="AT674" s="1"/>
      <c r="AU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P675" s="1"/>
      <c r="AQ675" s="1"/>
      <c r="AR675" s="1"/>
      <c r="AS675" s="1"/>
      <c r="AT675" s="1"/>
      <c r="AU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P676" s="1"/>
      <c r="AQ676" s="1"/>
      <c r="AR676" s="1"/>
      <c r="AS676" s="1"/>
      <c r="AT676" s="1"/>
      <c r="AU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P677" s="1"/>
      <c r="AQ677" s="1"/>
      <c r="AR677" s="1"/>
      <c r="AS677" s="1"/>
      <c r="AT677" s="1"/>
      <c r="AU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P678" s="1"/>
      <c r="AQ678" s="1"/>
      <c r="AR678" s="1"/>
      <c r="AS678" s="1"/>
      <c r="AT678" s="1"/>
      <c r="AU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P679" s="1"/>
      <c r="AQ679" s="1"/>
      <c r="AR679" s="1"/>
      <c r="AS679" s="1"/>
      <c r="AT679" s="1"/>
      <c r="AU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P680" s="1"/>
      <c r="AQ680" s="1"/>
      <c r="AR680" s="1"/>
      <c r="AS680" s="1"/>
      <c r="AT680" s="1"/>
      <c r="AU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P681" s="1"/>
      <c r="AQ681" s="1"/>
      <c r="AR681" s="1"/>
      <c r="AS681" s="1"/>
      <c r="AT681" s="1"/>
      <c r="AU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P682" s="1"/>
      <c r="AQ682" s="1"/>
      <c r="AR682" s="1"/>
      <c r="AS682" s="1"/>
      <c r="AT682" s="1"/>
      <c r="AU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P683" s="1"/>
      <c r="AQ683" s="1"/>
      <c r="AR683" s="1"/>
      <c r="AS683" s="1"/>
      <c r="AT683" s="1"/>
      <c r="AU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P684" s="1"/>
      <c r="AQ684" s="1"/>
      <c r="AR684" s="1"/>
      <c r="AS684" s="1"/>
      <c r="AT684" s="1"/>
      <c r="AU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P685" s="1"/>
      <c r="AQ685" s="1"/>
      <c r="AR685" s="1"/>
      <c r="AS685" s="1"/>
      <c r="AT685" s="1"/>
      <c r="AU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P686" s="1"/>
      <c r="AQ686" s="1"/>
      <c r="AR686" s="1"/>
      <c r="AS686" s="1"/>
      <c r="AT686" s="1"/>
      <c r="AU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P687" s="1"/>
      <c r="AQ687" s="1"/>
      <c r="AR687" s="1"/>
      <c r="AS687" s="1"/>
      <c r="AT687" s="1"/>
      <c r="AU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P688" s="1"/>
      <c r="AQ688" s="1"/>
      <c r="AR688" s="1"/>
      <c r="AS688" s="1"/>
      <c r="AT688" s="1"/>
      <c r="AU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P689" s="1"/>
      <c r="AQ689" s="1"/>
      <c r="AR689" s="1"/>
      <c r="AS689" s="1"/>
      <c r="AT689" s="1"/>
      <c r="AU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P690" s="1"/>
      <c r="AQ690" s="1"/>
      <c r="AR690" s="1"/>
      <c r="AS690" s="1"/>
      <c r="AT690" s="1"/>
      <c r="AU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P691" s="1"/>
      <c r="AQ691" s="1"/>
      <c r="AR691" s="1"/>
      <c r="AS691" s="1"/>
      <c r="AT691" s="1"/>
      <c r="AU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P692" s="1"/>
      <c r="AQ692" s="1"/>
      <c r="AR692" s="1"/>
      <c r="AS692" s="1"/>
      <c r="AT692" s="1"/>
      <c r="AU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P693" s="1"/>
      <c r="AQ693" s="1"/>
      <c r="AR693" s="1"/>
      <c r="AS693" s="1"/>
      <c r="AT693" s="1"/>
      <c r="AU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P694" s="1"/>
      <c r="AQ694" s="1"/>
      <c r="AR694" s="1"/>
      <c r="AS694" s="1"/>
      <c r="AT694" s="1"/>
      <c r="AU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P695" s="1"/>
      <c r="AQ695" s="1"/>
      <c r="AR695" s="1"/>
      <c r="AS695" s="1"/>
      <c r="AT695" s="1"/>
      <c r="AU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P696" s="1"/>
      <c r="AQ696" s="1"/>
      <c r="AR696" s="1"/>
      <c r="AS696" s="1"/>
      <c r="AT696" s="1"/>
      <c r="AU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P697" s="1"/>
      <c r="AQ697" s="1"/>
      <c r="AR697" s="1"/>
      <c r="AS697" s="1"/>
      <c r="AT697" s="1"/>
      <c r="AU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P698" s="1"/>
      <c r="AQ698" s="1"/>
      <c r="AR698" s="1"/>
      <c r="AS698" s="1"/>
      <c r="AT698" s="1"/>
      <c r="AU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P699" s="1"/>
      <c r="AQ699" s="1"/>
      <c r="AR699" s="1"/>
      <c r="AS699" s="1"/>
      <c r="AT699" s="1"/>
      <c r="AU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P700" s="1"/>
      <c r="AQ700" s="1"/>
      <c r="AR700" s="1"/>
      <c r="AS700" s="1"/>
      <c r="AT700" s="1"/>
      <c r="AU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P701" s="1"/>
      <c r="AQ701" s="1"/>
      <c r="AR701" s="1"/>
      <c r="AS701" s="1"/>
      <c r="AT701" s="1"/>
      <c r="AU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P702" s="1"/>
      <c r="AQ702" s="1"/>
      <c r="AR702" s="1"/>
      <c r="AS702" s="1"/>
      <c r="AT702" s="1"/>
      <c r="AU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P703" s="1"/>
      <c r="AQ703" s="1"/>
      <c r="AR703" s="1"/>
      <c r="AS703" s="1"/>
      <c r="AT703" s="1"/>
      <c r="AU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P704" s="1"/>
      <c r="AQ704" s="1"/>
      <c r="AR704" s="1"/>
      <c r="AS704" s="1"/>
      <c r="AT704" s="1"/>
      <c r="AU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P705" s="1"/>
      <c r="AQ705" s="1"/>
      <c r="AR705" s="1"/>
      <c r="AS705" s="1"/>
      <c r="AT705" s="1"/>
      <c r="AU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P706" s="1"/>
      <c r="AQ706" s="1"/>
      <c r="AR706" s="1"/>
      <c r="AS706" s="1"/>
      <c r="AT706" s="1"/>
      <c r="AU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P707" s="1"/>
      <c r="AQ707" s="1"/>
      <c r="AR707" s="1"/>
      <c r="AS707" s="1"/>
      <c r="AT707" s="1"/>
      <c r="AU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P708" s="1"/>
      <c r="AQ708" s="1"/>
      <c r="AR708" s="1"/>
      <c r="AS708" s="1"/>
      <c r="AT708" s="1"/>
      <c r="AU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P709" s="1"/>
      <c r="AQ709" s="1"/>
      <c r="AR709" s="1"/>
      <c r="AS709" s="1"/>
      <c r="AT709" s="1"/>
      <c r="AU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P710" s="1"/>
      <c r="AQ710" s="1"/>
      <c r="AR710" s="1"/>
      <c r="AS710" s="1"/>
      <c r="AT710" s="1"/>
      <c r="AU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P711" s="1"/>
      <c r="AQ711" s="1"/>
      <c r="AR711" s="1"/>
      <c r="AS711" s="1"/>
      <c r="AT711" s="1"/>
      <c r="AU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P712" s="1"/>
      <c r="AQ712" s="1"/>
      <c r="AR712" s="1"/>
      <c r="AS712" s="1"/>
      <c r="AT712" s="1"/>
      <c r="AU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P713" s="1"/>
      <c r="AQ713" s="1"/>
      <c r="AR713" s="1"/>
      <c r="AS713" s="1"/>
      <c r="AT713" s="1"/>
      <c r="AU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P714" s="1"/>
      <c r="AQ714" s="1"/>
      <c r="AR714" s="1"/>
      <c r="AS714" s="1"/>
      <c r="AT714" s="1"/>
      <c r="AU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P715" s="1"/>
      <c r="AQ715" s="1"/>
      <c r="AR715" s="1"/>
      <c r="AS715" s="1"/>
      <c r="AT715" s="1"/>
      <c r="AU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P716" s="1"/>
      <c r="AQ716" s="1"/>
      <c r="AR716" s="1"/>
      <c r="AS716" s="1"/>
      <c r="AT716" s="1"/>
      <c r="AU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P717" s="1"/>
      <c r="AQ717" s="1"/>
      <c r="AR717" s="1"/>
      <c r="AS717" s="1"/>
      <c r="AT717" s="1"/>
      <c r="AU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P718" s="1"/>
      <c r="AQ718" s="1"/>
      <c r="AR718" s="1"/>
      <c r="AS718" s="1"/>
      <c r="AT718" s="1"/>
      <c r="AU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P719" s="1"/>
      <c r="AQ719" s="1"/>
      <c r="AR719" s="1"/>
      <c r="AS719" s="1"/>
      <c r="AT719" s="1"/>
      <c r="AU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P720" s="1"/>
      <c r="AQ720" s="1"/>
      <c r="AR720" s="1"/>
      <c r="AS720" s="1"/>
      <c r="AT720" s="1"/>
      <c r="AU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P721" s="1"/>
      <c r="AQ721" s="1"/>
      <c r="AR721" s="1"/>
      <c r="AS721" s="1"/>
      <c r="AT721" s="1"/>
      <c r="AU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P722" s="1"/>
      <c r="AQ722" s="1"/>
      <c r="AR722" s="1"/>
      <c r="AS722" s="1"/>
      <c r="AT722" s="1"/>
      <c r="AU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P723" s="1"/>
      <c r="AQ723" s="1"/>
      <c r="AR723" s="1"/>
      <c r="AS723" s="1"/>
      <c r="AT723" s="1"/>
      <c r="AU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P724" s="1"/>
      <c r="AQ724" s="1"/>
      <c r="AR724" s="1"/>
      <c r="AS724" s="1"/>
      <c r="AT724" s="1"/>
      <c r="AU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P725" s="1"/>
      <c r="AQ725" s="1"/>
      <c r="AR725" s="1"/>
      <c r="AS725" s="1"/>
      <c r="AT725" s="1"/>
      <c r="AU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P726" s="1"/>
      <c r="AQ726" s="1"/>
      <c r="AR726" s="1"/>
      <c r="AS726" s="1"/>
      <c r="AT726" s="1"/>
      <c r="AU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P727" s="1"/>
      <c r="AQ727" s="1"/>
      <c r="AR727" s="1"/>
      <c r="AS727" s="1"/>
      <c r="AT727" s="1"/>
      <c r="AU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P728" s="1"/>
      <c r="AQ728" s="1"/>
      <c r="AR728" s="1"/>
      <c r="AS728" s="1"/>
      <c r="AT728" s="1"/>
      <c r="AU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P729" s="1"/>
      <c r="AQ729" s="1"/>
      <c r="AR729" s="1"/>
      <c r="AS729" s="1"/>
      <c r="AT729" s="1"/>
      <c r="AU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P730" s="1"/>
      <c r="AQ730" s="1"/>
      <c r="AR730" s="1"/>
      <c r="AS730" s="1"/>
      <c r="AT730" s="1"/>
      <c r="AU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P731" s="1"/>
      <c r="AQ731" s="1"/>
      <c r="AR731" s="1"/>
      <c r="AS731" s="1"/>
      <c r="AT731" s="1"/>
      <c r="AU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P732" s="1"/>
      <c r="AQ732" s="1"/>
      <c r="AR732" s="1"/>
      <c r="AS732" s="1"/>
      <c r="AT732" s="1"/>
      <c r="AU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P733" s="1"/>
      <c r="AQ733" s="1"/>
      <c r="AR733" s="1"/>
      <c r="AS733" s="1"/>
      <c r="AT733" s="1"/>
      <c r="AU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P734" s="1"/>
      <c r="AQ734" s="1"/>
      <c r="AR734" s="1"/>
      <c r="AS734" s="1"/>
      <c r="AT734" s="1"/>
      <c r="AU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P735" s="1"/>
      <c r="AQ735" s="1"/>
      <c r="AR735" s="1"/>
      <c r="AS735" s="1"/>
      <c r="AT735" s="1"/>
      <c r="AU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P736" s="1"/>
      <c r="AQ736" s="1"/>
      <c r="AR736" s="1"/>
      <c r="AS736" s="1"/>
      <c r="AT736" s="1"/>
      <c r="AU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P737" s="1"/>
      <c r="AQ737" s="1"/>
      <c r="AR737" s="1"/>
      <c r="AS737" s="1"/>
      <c r="AT737" s="1"/>
      <c r="AU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P738" s="1"/>
      <c r="AQ738" s="1"/>
      <c r="AR738" s="1"/>
      <c r="AS738" s="1"/>
      <c r="AT738" s="1"/>
      <c r="AU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P739" s="1"/>
      <c r="AQ739" s="1"/>
      <c r="AR739" s="1"/>
      <c r="AS739" s="1"/>
      <c r="AT739" s="1"/>
      <c r="AU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P740" s="1"/>
      <c r="AQ740" s="1"/>
      <c r="AR740" s="1"/>
      <c r="AS740" s="1"/>
      <c r="AT740" s="1"/>
      <c r="AU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P741" s="1"/>
      <c r="AQ741" s="1"/>
      <c r="AR741" s="1"/>
      <c r="AS741" s="1"/>
      <c r="AT741" s="1"/>
      <c r="AU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P742" s="1"/>
      <c r="AQ742" s="1"/>
      <c r="AR742" s="1"/>
      <c r="AS742" s="1"/>
      <c r="AT742" s="1"/>
      <c r="AU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P743" s="1"/>
      <c r="AQ743" s="1"/>
      <c r="AR743" s="1"/>
      <c r="AS743" s="1"/>
      <c r="AT743" s="1"/>
      <c r="AU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P744" s="1"/>
      <c r="AQ744" s="1"/>
      <c r="AR744" s="1"/>
      <c r="AS744" s="1"/>
      <c r="AT744" s="1"/>
      <c r="AU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P745" s="1"/>
      <c r="AQ745" s="1"/>
      <c r="AR745" s="1"/>
      <c r="AS745" s="1"/>
      <c r="AT745" s="1"/>
      <c r="AU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P746" s="1"/>
      <c r="AQ746" s="1"/>
      <c r="AR746" s="1"/>
      <c r="AS746" s="1"/>
      <c r="AT746" s="1"/>
      <c r="AU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P747" s="1"/>
      <c r="AQ747" s="1"/>
      <c r="AR747" s="1"/>
      <c r="AS747" s="1"/>
      <c r="AT747" s="1"/>
      <c r="AU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P748" s="1"/>
      <c r="AQ748" s="1"/>
      <c r="AR748" s="1"/>
      <c r="AS748" s="1"/>
      <c r="AT748" s="1"/>
      <c r="AU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P749" s="1"/>
      <c r="AQ749" s="1"/>
      <c r="AR749" s="1"/>
      <c r="AS749" s="1"/>
      <c r="AT749" s="1"/>
      <c r="AU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P750" s="1"/>
      <c r="AQ750" s="1"/>
      <c r="AR750" s="1"/>
      <c r="AS750" s="1"/>
      <c r="AT750" s="1"/>
      <c r="AU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P751" s="1"/>
      <c r="AQ751" s="1"/>
      <c r="AR751" s="1"/>
      <c r="AS751" s="1"/>
      <c r="AT751" s="1"/>
      <c r="AU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P752" s="1"/>
      <c r="AQ752" s="1"/>
      <c r="AR752" s="1"/>
      <c r="AS752" s="1"/>
      <c r="AT752" s="1"/>
      <c r="AU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P753" s="1"/>
      <c r="AQ753" s="1"/>
      <c r="AR753" s="1"/>
      <c r="AS753" s="1"/>
      <c r="AT753" s="1"/>
      <c r="AU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P754" s="1"/>
      <c r="AQ754" s="1"/>
      <c r="AR754" s="1"/>
      <c r="AS754" s="1"/>
      <c r="AT754" s="1"/>
      <c r="AU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P755" s="1"/>
      <c r="AQ755" s="1"/>
      <c r="AR755" s="1"/>
      <c r="AS755" s="1"/>
      <c r="AT755" s="1"/>
      <c r="AU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P756" s="1"/>
      <c r="AQ756" s="1"/>
      <c r="AR756" s="1"/>
      <c r="AS756" s="1"/>
      <c r="AT756" s="1"/>
      <c r="AU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P757" s="1"/>
      <c r="AQ757" s="1"/>
      <c r="AR757" s="1"/>
      <c r="AS757" s="1"/>
      <c r="AT757" s="1"/>
      <c r="AU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P758" s="1"/>
      <c r="AQ758" s="1"/>
      <c r="AR758" s="1"/>
      <c r="AS758" s="1"/>
      <c r="AT758" s="1"/>
      <c r="AU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P759" s="1"/>
      <c r="AQ759" s="1"/>
      <c r="AR759" s="1"/>
      <c r="AS759" s="1"/>
      <c r="AT759" s="1"/>
      <c r="AU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P760" s="1"/>
      <c r="AQ760" s="1"/>
      <c r="AR760" s="1"/>
      <c r="AS760" s="1"/>
      <c r="AT760" s="1"/>
      <c r="AU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P761" s="1"/>
      <c r="AQ761" s="1"/>
      <c r="AR761" s="1"/>
      <c r="AS761" s="1"/>
      <c r="AT761" s="1"/>
      <c r="AU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P762" s="1"/>
      <c r="AQ762" s="1"/>
      <c r="AR762" s="1"/>
      <c r="AS762" s="1"/>
      <c r="AT762" s="1"/>
      <c r="AU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P763" s="1"/>
      <c r="AQ763" s="1"/>
      <c r="AR763" s="1"/>
      <c r="AS763" s="1"/>
      <c r="AT763" s="1"/>
      <c r="AU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P764" s="1"/>
      <c r="AQ764" s="1"/>
      <c r="AR764" s="1"/>
      <c r="AS764" s="1"/>
      <c r="AT764" s="1"/>
      <c r="AU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P765" s="1"/>
      <c r="AQ765" s="1"/>
      <c r="AR765" s="1"/>
      <c r="AS765" s="1"/>
      <c r="AT765" s="1"/>
      <c r="AU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P766" s="1"/>
      <c r="AQ766" s="1"/>
      <c r="AR766" s="1"/>
      <c r="AS766" s="1"/>
      <c r="AT766" s="1"/>
      <c r="AU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P767" s="1"/>
      <c r="AQ767" s="1"/>
      <c r="AR767" s="1"/>
      <c r="AS767" s="1"/>
      <c r="AT767" s="1"/>
      <c r="AU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P768" s="1"/>
      <c r="AQ768" s="1"/>
      <c r="AR768" s="1"/>
      <c r="AS768" s="1"/>
      <c r="AT768" s="1"/>
      <c r="AU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P769" s="1"/>
      <c r="AQ769" s="1"/>
      <c r="AR769" s="1"/>
      <c r="AS769" s="1"/>
      <c r="AT769" s="1"/>
      <c r="AU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P770" s="1"/>
      <c r="AQ770" s="1"/>
      <c r="AR770" s="1"/>
      <c r="AS770" s="1"/>
      <c r="AT770" s="1"/>
      <c r="AU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P771" s="1"/>
      <c r="AQ771" s="1"/>
      <c r="AR771" s="1"/>
      <c r="AS771" s="1"/>
      <c r="AT771" s="1"/>
      <c r="AU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P772" s="1"/>
      <c r="AQ772" s="1"/>
      <c r="AR772" s="1"/>
      <c r="AS772" s="1"/>
      <c r="AT772" s="1"/>
      <c r="AU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P773" s="1"/>
      <c r="AQ773" s="1"/>
      <c r="AR773" s="1"/>
      <c r="AS773" s="1"/>
      <c r="AT773" s="1"/>
      <c r="AU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P774" s="1"/>
      <c r="AQ774" s="1"/>
      <c r="AR774" s="1"/>
      <c r="AS774" s="1"/>
      <c r="AT774" s="1"/>
      <c r="AU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P775" s="1"/>
      <c r="AQ775" s="1"/>
      <c r="AR775" s="1"/>
      <c r="AS775" s="1"/>
      <c r="AT775" s="1"/>
      <c r="AU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P776" s="1"/>
      <c r="AQ776" s="1"/>
      <c r="AR776" s="1"/>
      <c r="AS776" s="1"/>
      <c r="AT776" s="1"/>
      <c r="AU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P777" s="1"/>
      <c r="AQ777" s="1"/>
      <c r="AR777" s="1"/>
      <c r="AS777" s="1"/>
      <c r="AT777" s="1"/>
      <c r="AU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P778" s="1"/>
      <c r="AQ778" s="1"/>
      <c r="AR778" s="1"/>
      <c r="AS778" s="1"/>
      <c r="AT778" s="1"/>
      <c r="AU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P779" s="1"/>
      <c r="AQ779" s="1"/>
      <c r="AR779" s="1"/>
      <c r="AS779" s="1"/>
      <c r="AT779" s="1"/>
      <c r="AU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P780" s="1"/>
      <c r="AQ780" s="1"/>
      <c r="AR780" s="1"/>
      <c r="AS780" s="1"/>
      <c r="AT780" s="1"/>
      <c r="AU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P781" s="1"/>
      <c r="AQ781" s="1"/>
      <c r="AR781" s="1"/>
      <c r="AS781" s="1"/>
      <c r="AT781" s="1"/>
      <c r="AU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P782" s="1"/>
      <c r="AQ782" s="1"/>
      <c r="AR782" s="1"/>
      <c r="AS782" s="1"/>
      <c r="AT782" s="1"/>
      <c r="AU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P783" s="1"/>
      <c r="AQ783" s="1"/>
      <c r="AR783" s="1"/>
      <c r="AS783" s="1"/>
      <c r="AT783" s="1"/>
      <c r="AU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P784" s="1"/>
      <c r="AQ784" s="1"/>
      <c r="AR784" s="1"/>
      <c r="AS784" s="1"/>
      <c r="AT784" s="1"/>
      <c r="AU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P785" s="1"/>
      <c r="AQ785" s="1"/>
      <c r="AR785" s="1"/>
      <c r="AS785" s="1"/>
      <c r="AT785" s="1"/>
      <c r="AU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P786" s="1"/>
      <c r="AQ786" s="1"/>
      <c r="AR786" s="1"/>
      <c r="AS786" s="1"/>
      <c r="AT786" s="1"/>
      <c r="AU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P787" s="1"/>
      <c r="AQ787" s="1"/>
      <c r="AR787" s="1"/>
      <c r="AS787" s="1"/>
      <c r="AT787" s="1"/>
      <c r="AU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P788" s="1"/>
      <c r="AQ788" s="1"/>
      <c r="AR788" s="1"/>
      <c r="AS788" s="1"/>
      <c r="AT788" s="1"/>
      <c r="AU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P789" s="1"/>
      <c r="AQ789" s="1"/>
      <c r="AR789" s="1"/>
      <c r="AS789" s="1"/>
      <c r="AT789" s="1"/>
      <c r="AU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P790" s="1"/>
      <c r="AQ790" s="1"/>
      <c r="AR790" s="1"/>
      <c r="AS790" s="1"/>
      <c r="AT790" s="1"/>
      <c r="AU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P791" s="1"/>
      <c r="AQ791" s="1"/>
      <c r="AR791" s="1"/>
      <c r="AS791" s="1"/>
      <c r="AT791" s="1"/>
      <c r="AU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P792" s="1"/>
      <c r="AQ792" s="1"/>
      <c r="AR792" s="1"/>
      <c r="AS792" s="1"/>
      <c r="AT792" s="1"/>
      <c r="AU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P793" s="1"/>
      <c r="AQ793" s="1"/>
      <c r="AR793" s="1"/>
      <c r="AS793" s="1"/>
      <c r="AT793" s="1"/>
      <c r="AU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P794" s="1"/>
      <c r="AQ794" s="1"/>
      <c r="AR794" s="1"/>
      <c r="AS794" s="1"/>
      <c r="AT794" s="1"/>
      <c r="AU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P795" s="1"/>
      <c r="AQ795" s="1"/>
      <c r="AR795" s="1"/>
      <c r="AS795" s="1"/>
      <c r="AT795" s="1"/>
      <c r="AU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P796" s="1"/>
      <c r="AQ796" s="1"/>
      <c r="AR796" s="1"/>
      <c r="AS796" s="1"/>
      <c r="AT796" s="1"/>
      <c r="AU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P797" s="1"/>
      <c r="AQ797" s="1"/>
      <c r="AR797" s="1"/>
      <c r="AS797" s="1"/>
      <c r="AT797" s="1"/>
      <c r="AU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P798" s="1"/>
      <c r="AQ798" s="1"/>
      <c r="AR798" s="1"/>
      <c r="AS798" s="1"/>
      <c r="AT798" s="1"/>
      <c r="AU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P799" s="1"/>
      <c r="AQ799" s="1"/>
      <c r="AR799" s="1"/>
      <c r="AS799" s="1"/>
      <c r="AT799" s="1"/>
      <c r="AU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P800" s="1"/>
      <c r="AQ800" s="1"/>
      <c r="AR800" s="1"/>
      <c r="AS800" s="1"/>
      <c r="AT800" s="1"/>
      <c r="AU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P801" s="1"/>
      <c r="AQ801" s="1"/>
      <c r="AR801" s="1"/>
      <c r="AS801" s="1"/>
      <c r="AT801" s="1"/>
      <c r="AU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P802" s="1"/>
      <c r="AQ802" s="1"/>
      <c r="AR802" s="1"/>
      <c r="AS802" s="1"/>
      <c r="AT802" s="1"/>
      <c r="AU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P803" s="1"/>
      <c r="AQ803" s="1"/>
      <c r="AR803" s="1"/>
      <c r="AS803" s="1"/>
      <c r="AT803" s="1"/>
      <c r="AU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P804" s="1"/>
      <c r="AQ804" s="1"/>
      <c r="AR804" s="1"/>
      <c r="AS804" s="1"/>
      <c r="AT804" s="1"/>
      <c r="AU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P805" s="1"/>
      <c r="AQ805" s="1"/>
      <c r="AR805" s="1"/>
      <c r="AS805" s="1"/>
      <c r="AT805" s="1"/>
      <c r="AU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P806" s="1"/>
      <c r="AQ806" s="1"/>
      <c r="AR806" s="1"/>
      <c r="AS806" s="1"/>
      <c r="AT806" s="1"/>
      <c r="AU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P807" s="1"/>
      <c r="AQ807" s="1"/>
      <c r="AR807" s="1"/>
      <c r="AS807" s="1"/>
      <c r="AT807" s="1"/>
      <c r="AU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P808" s="1"/>
      <c r="AQ808" s="1"/>
      <c r="AR808" s="1"/>
      <c r="AS808" s="1"/>
      <c r="AT808" s="1"/>
      <c r="AU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P809" s="1"/>
      <c r="AQ809" s="1"/>
      <c r="AR809" s="1"/>
      <c r="AS809" s="1"/>
      <c r="AT809" s="1"/>
      <c r="AU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P810" s="1"/>
      <c r="AQ810" s="1"/>
      <c r="AR810" s="1"/>
      <c r="AS810" s="1"/>
      <c r="AT810" s="1"/>
      <c r="AU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P811" s="1"/>
      <c r="AQ811" s="1"/>
      <c r="AR811" s="1"/>
      <c r="AS811" s="1"/>
      <c r="AT811" s="1"/>
      <c r="AU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P812" s="1"/>
      <c r="AQ812" s="1"/>
      <c r="AR812" s="1"/>
      <c r="AS812" s="1"/>
      <c r="AT812" s="1"/>
      <c r="AU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P813" s="1"/>
      <c r="AQ813" s="1"/>
      <c r="AR813" s="1"/>
      <c r="AS813" s="1"/>
      <c r="AT813" s="1"/>
      <c r="AU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P814" s="1"/>
      <c r="AQ814" s="1"/>
      <c r="AR814" s="1"/>
      <c r="AS814" s="1"/>
      <c r="AT814" s="1"/>
      <c r="AU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P815" s="1"/>
      <c r="AQ815" s="1"/>
      <c r="AR815" s="1"/>
      <c r="AS815" s="1"/>
      <c r="AT815" s="1"/>
      <c r="AU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P816" s="1"/>
      <c r="AQ816" s="1"/>
      <c r="AR816" s="1"/>
      <c r="AS816" s="1"/>
      <c r="AT816" s="1"/>
      <c r="AU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P817" s="1"/>
      <c r="AQ817" s="1"/>
      <c r="AR817" s="1"/>
      <c r="AS817" s="1"/>
      <c r="AT817" s="1"/>
      <c r="AU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P818" s="1"/>
      <c r="AQ818" s="1"/>
      <c r="AR818" s="1"/>
      <c r="AS818" s="1"/>
      <c r="AT818" s="1"/>
      <c r="AU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P819" s="1"/>
      <c r="AQ819" s="1"/>
      <c r="AR819" s="1"/>
      <c r="AS819" s="1"/>
      <c r="AT819" s="1"/>
      <c r="AU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P820" s="1"/>
      <c r="AQ820" s="1"/>
      <c r="AR820" s="1"/>
      <c r="AS820" s="1"/>
      <c r="AT820" s="1"/>
      <c r="AU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P821" s="1"/>
      <c r="AQ821" s="1"/>
      <c r="AR821" s="1"/>
      <c r="AS821" s="1"/>
      <c r="AT821" s="1"/>
      <c r="AU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P822" s="1"/>
      <c r="AQ822" s="1"/>
      <c r="AR822" s="1"/>
      <c r="AS822" s="1"/>
      <c r="AT822" s="1"/>
      <c r="AU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P823" s="1"/>
      <c r="AQ823" s="1"/>
      <c r="AR823" s="1"/>
      <c r="AS823" s="1"/>
      <c r="AT823" s="1"/>
      <c r="AU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P824" s="1"/>
      <c r="AQ824" s="1"/>
      <c r="AR824" s="1"/>
      <c r="AS824" s="1"/>
      <c r="AT824" s="1"/>
      <c r="AU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P825" s="1"/>
      <c r="AQ825" s="1"/>
      <c r="AR825" s="1"/>
      <c r="AS825" s="1"/>
      <c r="AT825" s="1"/>
      <c r="AU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P826" s="1"/>
      <c r="AQ826" s="1"/>
      <c r="AR826" s="1"/>
      <c r="AS826" s="1"/>
      <c r="AT826" s="1"/>
      <c r="AU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P827" s="1"/>
      <c r="AQ827" s="1"/>
      <c r="AR827" s="1"/>
      <c r="AS827" s="1"/>
      <c r="AT827" s="1"/>
      <c r="AU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P828" s="1"/>
      <c r="AQ828" s="1"/>
      <c r="AR828" s="1"/>
      <c r="AS828" s="1"/>
      <c r="AT828" s="1"/>
      <c r="AU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P829" s="1"/>
      <c r="AQ829" s="1"/>
      <c r="AR829" s="1"/>
      <c r="AS829" s="1"/>
      <c r="AT829" s="1"/>
      <c r="AU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P830" s="1"/>
      <c r="AQ830" s="1"/>
      <c r="AR830" s="1"/>
      <c r="AS830" s="1"/>
      <c r="AT830" s="1"/>
      <c r="AU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P831" s="1"/>
      <c r="AQ831" s="1"/>
      <c r="AR831" s="1"/>
      <c r="AS831" s="1"/>
      <c r="AT831" s="1"/>
      <c r="AU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P832" s="1"/>
      <c r="AQ832" s="1"/>
      <c r="AR832" s="1"/>
      <c r="AS832" s="1"/>
      <c r="AT832" s="1"/>
      <c r="AU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P833" s="1"/>
      <c r="AQ833" s="1"/>
      <c r="AR833" s="1"/>
      <c r="AS833" s="1"/>
      <c r="AT833" s="1"/>
      <c r="AU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P834" s="1"/>
      <c r="AQ834" s="1"/>
      <c r="AR834" s="1"/>
      <c r="AS834" s="1"/>
      <c r="AT834" s="1"/>
      <c r="AU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P835" s="1"/>
      <c r="AQ835" s="1"/>
      <c r="AR835" s="1"/>
      <c r="AS835" s="1"/>
      <c r="AT835" s="1"/>
      <c r="AU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P836" s="1"/>
      <c r="AQ836" s="1"/>
      <c r="AR836" s="1"/>
      <c r="AS836" s="1"/>
      <c r="AT836" s="1"/>
      <c r="AU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P837" s="1"/>
      <c r="AQ837" s="1"/>
      <c r="AR837" s="1"/>
      <c r="AS837" s="1"/>
      <c r="AT837" s="1"/>
      <c r="AU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P838" s="1"/>
      <c r="AQ838" s="1"/>
      <c r="AR838" s="1"/>
      <c r="AS838" s="1"/>
      <c r="AT838" s="1"/>
      <c r="AU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P839" s="1"/>
      <c r="AQ839" s="1"/>
      <c r="AR839" s="1"/>
      <c r="AS839" s="1"/>
      <c r="AT839" s="1"/>
      <c r="AU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P840" s="1"/>
      <c r="AQ840" s="1"/>
      <c r="AR840" s="1"/>
      <c r="AS840" s="1"/>
      <c r="AT840" s="1"/>
      <c r="AU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P841" s="1"/>
      <c r="AQ841" s="1"/>
      <c r="AR841" s="1"/>
      <c r="AS841" s="1"/>
      <c r="AT841" s="1"/>
      <c r="AU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P842" s="1"/>
      <c r="AQ842" s="1"/>
      <c r="AR842" s="1"/>
      <c r="AS842" s="1"/>
      <c r="AT842" s="1"/>
      <c r="AU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P843" s="1"/>
      <c r="AQ843" s="1"/>
      <c r="AR843" s="1"/>
      <c r="AS843" s="1"/>
      <c r="AT843" s="1"/>
      <c r="AU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P844" s="1"/>
      <c r="AQ844" s="1"/>
      <c r="AR844" s="1"/>
      <c r="AS844" s="1"/>
      <c r="AT844" s="1"/>
      <c r="AU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P845" s="1"/>
      <c r="AQ845" s="1"/>
      <c r="AR845" s="1"/>
      <c r="AS845" s="1"/>
      <c r="AT845" s="1"/>
      <c r="AU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P846" s="1"/>
      <c r="AQ846" s="1"/>
      <c r="AR846" s="1"/>
      <c r="AS846" s="1"/>
      <c r="AT846" s="1"/>
      <c r="AU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P847" s="1"/>
      <c r="AQ847" s="1"/>
      <c r="AR847" s="1"/>
      <c r="AS847" s="1"/>
      <c r="AT847" s="1"/>
      <c r="AU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P848" s="1"/>
      <c r="AQ848" s="1"/>
      <c r="AR848" s="1"/>
      <c r="AS848" s="1"/>
      <c r="AT848" s="1"/>
      <c r="AU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P849" s="1"/>
      <c r="AQ849" s="1"/>
      <c r="AR849" s="1"/>
      <c r="AS849" s="1"/>
      <c r="AT849" s="1"/>
      <c r="AU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P850" s="1"/>
      <c r="AQ850" s="1"/>
      <c r="AR850" s="1"/>
      <c r="AS850" s="1"/>
      <c r="AT850" s="1"/>
      <c r="AU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P851" s="1"/>
      <c r="AQ851" s="1"/>
      <c r="AR851" s="1"/>
      <c r="AS851" s="1"/>
      <c r="AT851" s="1"/>
      <c r="AU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P852" s="1"/>
      <c r="AQ852" s="1"/>
      <c r="AR852" s="1"/>
      <c r="AS852" s="1"/>
      <c r="AT852" s="1"/>
      <c r="AU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P853" s="1"/>
      <c r="AQ853" s="1"/>
      <c r="AR853" s="1"/>
      <c r="AS853" s="1"/>
      <c r="AT853" s="1"/>
      <c r="AU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P854" s="1"/>
      <c r="AQ854" s="1"/>
      <c r="AR854" s="1"/>
      <c r="AS854" s="1"/>
      <c r="AT854" s="1"/>
      <c r="AU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P855" s="1"/>
      <c r="AQ855" s="1"/>
      <c r="AR855" s="1"/>
      <c r="AS855" s="1"/>
      <c r="AT855" s="1"/>
      <c r="AU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P856" s="1"/>
      <c r="AQ856" s="1"/>
      <c r="AR856" s="1"/>
      <c r="AS856" s="1"/>
      <c r="AT856" s="1"/>
      <c r="AU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P857" s="1"/>
      <c r="AQ857" s="1"/>
      <c r="AR857" s="1"/>
      <c r="AS857" s="1"/>
      <c r="AT857" s="1"/>
      <c r="AU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P858" s="1"/>
      <c r="AQ858" s="1"/>
      <c r="AR858" s="1"/>
      <c r="AS858" s="1"/>
      <c r="AT858" s="1"/>
      <c r="AU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P859" s="1"/>
      <c r="AQ859" s="1"/>
      <c r="AR859" s="1"/>
      <c r="AS859" s="1"/>
      <c r="AT859" s="1"/>
      <c r="AU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P860" s="1"/>
      <c r="AQ860" s="1"/>
      <c r="AR860" s="1"/>
      <c r="AS860" s="1"/>
      <c r="AT860" s="1"/>
      <c r="AU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P861" s="1"/>
      <c r="AQ861" s="1"/>
      <c r="AR861" s="1"/>
      <c r="AS861" s="1"/>
      <c r="AT861" s="1"/>
      <c r="AU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P862" s="1"/>
      <c r="AQ862" s="1"/>
      <c r="AR862" s="1"/>
      <c r="AS862" s="1"/>
      <c r="AT862" s="1"/>
      <c r="AU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P863" s="1"/>
      <c r="AQ863" s="1"/>
      <c r="AR863" s="1"/>
      <c r="AS863" s="1"/>
      <c r="AT863" s="1"/>
      <c r="AU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P864" s="1"/>
      <c r="AQ864" s="1"/>
      <c r="AR864" s="1"/>
      <c r="AS864" s="1"/>
      <c r="AT864" s="1"/>
      <c r="AU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P865" s="1"/>
      <c r="AQ865" s="1"/>
      <c r="AR865" s="1"/>
      <c r="AS865" s="1"/>
      <c r="AT865" s="1"/>
      <c r="AU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P866" s="1"/>
      <c r="AQ866" s="1"/>
      <c r="AR866" s="1"/>
      <c r="AS866" s="1"/>
      <c r="AT866" s="1"/>
      <c r="AU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P867" s="1"/>
      <c r="AQ867" s="1"/>
      <c r="AR867" s="1"/>
      <c r="AS867" s="1"/>
      <c r="AT867" s="1"/>
      <c r="AU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P868" s="1"/>
      <c r="AQ868" s="1"/>
      <c r="AR868" s="1"/>
      <c r="AS868" s="1"/>
      <c r="AT868" s="1"/>
      <c r="AU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P869" s="1"/>
      <c r="AQ869" s="1"/>
      <c r="AR869" s="1"/>
      <c r="AS869" s="1"/>
      <c r="AT869" s="1"/>
      <c r="AU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P870" s="1"/>
      <c r="AQ870" s="1"/>
      <c r="AR870" s="1"/>
      <c r="AS870" s="1"/>
      <c r="AT870" s="1"/>
      <c r="AU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P871" s="1"/>
      <c r="AQ871" s="1"/>
      <c r="AR871" s="1"/>
      <c r="AS871" s="1"/>
      <c r="AT871" s="1"/>
      <c r="AU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P872" s="1"/>
      <c r="AQ872" s="1"/>
      <c r="AR872" s="1"/>
      <c r="AS872" s="1"/>
      <c r="AT872" s="1"/>
      <c r="AU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P873" s="1"/>
      <c r="AQ873" s="1"/>
      <c r="AR873" s="1"/>
      <c r="AS873" s="1"/>
      <c r="AT873" s="1"/>
      <c r="AU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P874" s="1"/>
      <c r="AQ874" s="1"/>
      <c r="AR874" s="1"/>
      <c r="AS874" s="1"/>
      <c r="AT874" s="1"/>
      <c r="AU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P875" s="1"/>
      <c r="AQ875" s="1"/>
      <c r="AR875" s="1"/>
      <c r="AS875" s="1"/>
      <c r="AT875" s="1"/>
      <c r="AU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P876" s="1"/>
      <c r="AQ876" s="1"/>
      <c r="AR876" s="1"/>
      <c r="AS876" s="1"/>
      <c r="AT876" s="1"/>
      <c r="AU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P877" s="1"/>
      <c r="AQ877" s="1"/>
      <c r="AR877" s="1"/>
      <c r="AS877" s="1"/>
      <c r="AT877" s="1"/>
      <c r="AU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P878" s="1"/>
      <c r="AQ878" s="1"/>
      <c r="AR878" s="1"/>
      <c r="AS878" s="1"/>
      <c r="AT878" s="1"/>
      <c r="AU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P879" s="1"/>
      <c r="AQ879" s="1"/>
      <c r="AR879" s="1"/>
      <c r="AS879" s="1"/>
      <c r="AT879" s="1"/>
      <c r="AU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P880" s="1"/>
      <c r="AQ880" s="1"/>
      <c r="AR880" s="1"/>
      <c r="AS880" s="1"/>
      <c r="AT880" s="1"/>
      <c r="AU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P881" s="1"/>
      <c r="AQ881" s="1"/>
      <c r="AR881" s="1"/>
      <c r="AS881" s="1"/>
      <c r="AT881" s="1"/>
      <c r="AU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P882" s="1"/>
      <c r="AQ882" s="1"/>
      <c r="AR882" s="1"/>
      <c r="AS882" s="1"/>
      <c r="AT882" s="1"/>
      <c r="AU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P883" s="1"/>
      <c r="AQ883" s="1"/>
      <c r="AR883" s="1"/>
      <c r="AS883" s="1"/>
      <c r="AT883" s="1"/>
      <c r="AU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P884" s="1"/>
      <c r="AQ884" s="1"/>
      <c r="AR884" s="1"/>
      <c r="AS884" s="1"/>
      <c r="AT884" s="1"/>
      <c r="AU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P885" s="1"/>
      <c r="AQ885" s="1"/>
      <c r="AR885" s="1"/>
      <c r="AS885" s="1"/>
      <c r="AT885" s="1"/>
      <c r="AU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P886" s="1"/>
      <c r="AQ886" s="1"/>
      <c r="AR886" s="1"/>
      <c r="AS886" s="1"/>
      <c r="AT886" s="1"/>
      <c r="AU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P887" s="1"/>
      <c r="AQ887" s="1"/>
      <c r="AR887" s="1"/>
      <c r="AS887" s="1"/>
      <c r="AT887" s="1"/>
      <c r="AU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P888" s="1"/>
      <c r="AQ888" s="1"/>
      <c r="AR888" s="1"/>
      <c r="AS888" s="1"/>
      <c r="AT888" s="1"/>
      <c r="AU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P889" s="1"/>
      <c r="AQ889" s="1"/>
      <c r="AR889" s="1"/>
      <c r="AS889" s="1"/>
      <c r="AT889" s="1"/>
      <c r="AU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P890" s="1"/>
      <c r="AQ890" s="1"/>
      <c r="AR890" s="1"/>
      <c r="AS890" s="1"/>
      <c r="AT890" s="1"/>
      <c r="AU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P891" s="1"/>
      <c r="AQ891" s="1"/>
      <c r="AR891" s="1"/>
      <c r="AS891" s="1"/>
      <c r="AT891" s="1"/>
      <c r="AU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P892" s="1"/>
      <c r="AQ892" s="1"/>
      <c r="AR892" s="1"/>
      <c r="AS892" s="1"/>
      <c r="AT892" s="1"/>
      <c r="AU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P893" s="1"/>
      <c r="AQ893" s="1"/>
      <c r="AR893" s="1"/>
      <c r="AS893" s="1"/>
      <c r="AT893" s="1"/>
      <c r="AU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P894" s="1"/>
      <c r="AQ894" s="1"/>
      <c r="AR894" s="1"/>
      <c r="AS894" s="1"/>
      <c r="AT894" s="1"/>
      <c r="AU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P895" s="1"/>
      <c r="AQ895" s="1"/>
      <c r="AR895" s="1"/>
      <c r="AS895" s="1"/>
      <c r="AT895" s="1"/>
      <c r="AU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P896" s="1"/>
      <c r="AQ896" s="1"/>
      <c r="AR896" s="1"/>
      <c r="AS896" s="1"/>
      <c r="AT896" s="1"/>
      <c r="AU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P897" s="1"/>
      <c r="AQ897" s="1"/>
      <c r="AR897" s="1"/>
      <c r="AS897" s="1"/>
      <c r="AT897" s="1"/>
      <c r="AU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P898" s="1"/>
      <c r="AQ898" s="1"/>
      <c r="AR898" s="1"/>
      <c r="AS898" s="1"/>
      <c r="AT898" s="1"/>
      <c r="AU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P899" s="1"/>
      <c r="AQ899" s="1"/>
      <c r="AR899" s="1"/>
      <c r="AS899" s="1"/>
      <c r="AT899" s="1"/>
      <c r="AU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P900" s="1"/>
      <c r="AQ900" s="1"/>
      <c r="AR900" s="1"/>
      <c r="AS900" s="1"/>
      <c r="AT900" s="1"/>
      <c r="AU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P901" s="1"/>
      <c r="AQ901" s="1"/>
      <c r="AR901" s="1"/>
      <c r="AS901" s="1"/>
      <c r="AT901" s="1"/>
      <c r="AU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P902" s="1"/>
      <c r="AQ902" s="1"/>
      <c r="AR902" s="1"/>
      <c r="AS902" s="1"/>
      <c r="AT902" s="1"/>
      <c r="AU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P903" s="1"/>
      <c r="AQ903" s="1"/>
      <c r="AR903" s="1"/>
      <c r="AS903" s="1"/>
      <c r="AT903" s="1"/>
      <c r="AU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P904" s="1"/>
      <c r="AQ904" s="1"/>
      <c r="AR904" s="1"/>
      <c r="AS904" s="1"/>
      <c r="AT904" s="1"/>
      <c r="AU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P905" s="1"/>
      <c r="AQ905" s="1"/>
      <c r="AR905" s="1"/>
      <c r="AS905" s="1"/>
      <c r="AT905" s="1"/>
      <c r="AU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P906" s="1"/>
      <c r="AQ906" s="1"/>
      <c r="AR906" s="1"/>
      <c r="AS906" s="1"/>
      <c r="AT906" s="1"/>
      <c r="AU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P907" s="1"/>
      <c r="AQ907" s="1"/>
      <c r="AR907" s="1"/>
      <c r="AS907" s="1"/>
      <c r="AT907" s="1"/>
      <c r="AU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P908" s="1"/>
      <c r="AQ908" s="1"/>
      <c r="AR908" s="1"/>
      <c r="AS908" s="1"/>
      <c r="AT908" s="1"/>
      <c r="AU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P909" s="1"/>
      <c r="AQ909" s="1"/>
      <c r="AR909" s="1"/>
      <c r="AS909" s="1"/>
      <c r="AT909" s="1"/>
      <c r="AU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P910" s="1"/>
      <c r="AQ910" s="1"/>
      <c r="AR910" s="1"/>
      <c r="AS910" s="1"/>
      <c r="AT910" s="1"/>
      <c r="AU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P911" s="1"/>
      <c r="AQ911" s="1"/>
      <c r="AR911" s="1"/>
      <c r="AS911" s="1"/>
      <c r="AT911" s="1"/>
      <c r="AU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P912" s="1"/>
      <c r="AQ912" s="1"/>
      <c r="AR912" s="1"/>
      <c r="AS912" s="1"/>
      <c r="AT912" s="1"/>
      <c r="AU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P913" s="1"/>
      <c r="AQ913" s="1"/>
      <c r="AR913" s="1"/>
      <c r="AS913" s="1"/>
      <c r="AT913" s="1"/>
      <c r="AU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P914" s="1"/>
      <c r="AQ914" s="1"/>
      <c r="AR914" s="1"/>
      <c r="AS914" s="1"/>
      <c r="AT914" s="1"/>
      <c r="AU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P915" s="1"/>
      <c r="AQ915" s="1"/>
      <c r="AR915" s="1"/>
      <c r="AS915" s="1"/>
      <c r="AT915" s="1"/>
      <c r="AU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P916" s="1"/>
      <c r="AQ916" s="1"/>
      <c r="AR916" s="1"/>
      <c r="AS916" s="1"/>
      <c r="AT916" s="1"/>
      <c r="AU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P917" s="1"/>
      <c r="AQ917" s="1"/>
      <c r="AR917" s="1"/>
      <c r="AS917" s="1"/>
      <c r="AT917" s="1"/>
      <c r="AU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P918" s="1"/>
      <c r="AQ918" s="1"/>
      <c r="AR918" s="1"/>
      <c r="AS918" s="1"/>
      <c r="AT918" s="1"/>
      <c r="AU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P919" s="1"/>
      <c r="AQ919" s="1"/>
      <c r="AR919" s="1"/>
      <c r="AS919" s="1"/>
      <c r="AT919" s="1"/>
      <c r="AU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P920" s="1"/>
      <c r="AQ920" s="1"/>
      <c r="AR920" s="1"/>
      <c r="AS920" s="1"/>
      <c r="AT920" s="1"/>
      <c r="AU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P921" s="1"/>
      <c r="AQ921" s="1"/>
      <c r="AR921" s="1"/>
      <c r="AS921" s="1"/>
      <c r="AT921" s="1"/>
      <c r="AU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P922" s="1"/>
      <c r="AQ922" s="1"/>
      <c r="AR922" s="1"/>
      <c r="AS922" s="1"/>
      <c r="AT922" s="1"/>
      <c r="AU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P923" s="1"/>
      <c r="AQ923" s="1"/>
      <c r="AR923" s="1"/>
      <c r="AS923" s="1"/>
      <c r="AT923" s="1"/>
      <c r="AU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P924" s="1"/>
      <c r="AQ924" s="1"/>
      <c r="AR924" s="1"/>
      <c r="AS924" s="1"/>
      <c r="AT924" s="1"/>
      <c r="AU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P925" s="1"/>
      <c r="AQ925" s="1"/>
      <c r="AR925" s="1"/>
      <c r="AS925" s="1"/>
      <c r="AT925" s="1"/>
      <c r="AU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P926" s="1"/>
      <c r="AQ926" s="1"/>
      <c r="AR926" s="1"/>
      <c r="AS926" s="1"/>
      <c r="AT926" s="1"/>
      <c r="AU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P927" s="1"/>
      <c r="AQ927" s="1"/>
      <c r="AR927" s="1"/>
      <c r="AS927" s="1"/>
      <c r="AT927" s="1"/>
      <c r="AU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P928" s="1"/>
      <c r="AQ928" s="1"/>
      <c r="AR928" s="1"/>
      <c r="AS928" s="1"/>
      <c r="AT928" s="1"/>
      <c r="AU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P929" s="1"/>
      <c r="AQ929" s="1"/>
      <c r="AR929" s="1"/>
      <c r="AS929" s="1"/>
      <c r="AT929" s="1"/>
      <c r="AU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P930" s="1"/>
      <c r="AQ930" s="1"/>
      <c r="AR930" s="1"/>
      <c r="AS930" s="1"/>
      <c r="AT930" s="1"/>
      <c r="AU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P931" s="1"/>
      <c r="AQ931" s="1"/>
      <c r="AR931" s="1"/>
      <c r="AS931" s="1"/>
      <c r="AT931" s="1"/>
      <c r="AU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P932" s="1"/>
      <c r="AQ932" s="1"/>
      <c r="AR932" s="1"/>
      <c r="AS932" s="1"/>
      <c r="AT932" s="1"/>
      <c r="AU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P933" s="1"/>
      <c r="AQ933" s="1"/>
      <c r="AR933" s="1"/>
      <c r="AS933" s="1"/>
      <c r="AT933" s="1"/>
      <c r="AU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P934" s="1"/>
      <c r="AQ934" s="1"/>
      <c r="AR934" s="1"/>
      <c r="AS934" s="1"/>
      <c r="AT934" s="1"/>
      <c r="AU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P935" s="1"/>
      <c r="AQ935" s="1"/>
      <c r="AR935" s="1"/>
      <c r="AS935" s="1"/>
      <c r="AT935" s="1"/>
      <c r="AU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P936" s="1"/>
      <c r="AQ936" s="1"/>
      <c r="AR936" s="1"/>
      <c r="AS936" s="1"/>
      <c r="AT936" s="1"/>
      <c r="AU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P937" s="1"/>
      <c r="AQ937" s="1"/>
      <c r="AR937" s="1"/>
      <c r="AS937" s="1"/>
      <c r="AT937" s="1"/>
      <c r="AU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P938" s="1"/>
      <c r="AQ938" s="1"/>
      <c r="AR938" s="1"/>
      <c r="AS938" s="1"/>
      <c r="AT938" s="1"/>
      <c r="AU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P939" s="1"/>
      <c r="AQ939" s="1"/>
      <c r="AR939" s="1"/>
      <c r="AS939" s="1"/>
      <c r="AT939" s="1"/>
      <c r="AU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P940" s="1"/>
      <c r="AQ940" s="1"/>
      <c r="AR940" s="1"/>
      <c r="AS940" s="1"/>
      <c r="AT940" s="1"/>
      <c r="AU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P941" s="1"/>
      <c r="AQ941" s="1"/>
      <c r="AR941" s="1"/>
      <c r="AS941" s="1"/>
      <c r="AT941" s="1"/>
      <c r="AU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P942" s="1"/>
      <c r="AQ942" s="1"/>
      <c r="AR942" s="1"/>
      <c r="AS942" s="1"/>
      <c r="AT942" s="1"/>
      <c r="AU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P943" s="1"/>
      <c r="AQ943" s="1"/>
      <c r="AR943" s="1"/>
      <c r="AS943" s="1"/>
      <c r="AT943" s="1"/>
      <c r="AU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P944" s="1"/>
      <c r="AQ944" s="1"/>
      <c r="AR944" s="1"/>
      <c r="AS944" s="1"/>
      <c r="AT944" s="1"/>
      <c r="AU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P945" s="1"/>
      <c r="AQ945" s="1"/>
      <c r="AR945" s="1"/>
      <c r="AS945" s="1"/>
      <c r="AT945" s="1"/>
      <c r="AU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P946" s="1"/>
      <c r="AQ946" s="1"/>
      <c r="AR946" s="1"/>
      <c r="AS946" s="1"/>
      <c r="AT946" s="1"/>
      <c r="AU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P947" s="1"/>
      <c r="AQ947" s="1"/>
      <c r="AR947" s="1"/>
      <c r="AS947" s="1"/>
      <c r="AT947" s="1"/>
      <c r="AU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P948" s="1"/>
      <c r="AQ948" s="1"/>
      <c r="AR948" s="1"/>
      <c r="AS948" s="1"/>
      <c r="AT948" s="1"/>
      <c r="AU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P949" s="1"/>
      <c r="AQ949" s="1"/>
      <c r="AR949" s="1"/>
      <c r="AS949" s="1"/>
      <c r="AT949" s="1"/>
      <c r="AU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P950" s="1"/>
      <c r="AQ950" s="1"/>
      <c r="AR950" s="1"/>
      <c r="AS950" s="1"/>
      <c r="AT950" s="1"/>
      <c r="AU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P951" s="1"/>
      <c r="AQ951" s="1"/>
      <c r="AR951" s="1"/>
      <c r="AS951" s="1"/>
      <c r="AT951" s="1"/>
      <c r="AU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P952" s="1"/>
      <c r="AQ952" s="1"/>
      <c r="AR952" s="1"/>
      <c r="AS952" s="1"/>
      <c r="AT952" s="1"/>
      <c r="AU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P953" s="1"/>
      <c r="AQ953" s="1"/>
      <c r="AR953" s="1"/>
      <c r="AS953" s="1"/>
      <c r="AT953" s="1"/>
      <c r="AU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P954" s="1"/>
      <c r="AQ954" s="1"/>
      <c r="AR954" s="1"/>
      <c r="AS954" s="1"/>
      <c r="AT954" s="1"/>
      <c r="AU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P955" s="1"/>
      <c r="AQ955" s="1"/>
      <c r="AR955" s="1"/>
      <c r="AS955" s="1"/>
      <c r="AT955" s="1"/>
      <c r="AU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P956" s="1"/>
      <c r="AQ956" s="1"/>
      <c r="AR956" s="1"/>
      <c r="AS956" s="1"/>
      <c r="AT956" s="1"/>
      <c r="AU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P957" s="1"/>
      <c r="AQ957" s="1"/>
      <c r="AR957" s="1"/>
      <c r="AS957" s="1"/>
      <c r="AT957" s="1"/>
      <c r="AU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P958" s="1"/>
      <c r="AQ958" s="1"/>
      <c r="AR958" s="1"/>
      <c r="AS958" s="1"/>
      <c r="AT958" s="1"/>
      <c r="AU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P959" s="1"/>
      <c r="AQ959" s="1"/>
      <c r="AR959" s="1"/>
      <c r="AS959" s="1"/>
      <c r="AT959" s="1"/>
      <c r="AU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P960" s="1"/>
      <c r="AQ960" s="1"/>
      <c r="AR960" s="1"/>
      <c r="AS960" s="1"/>
      <c r="AT960" s="1"/>
      <c r="AU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P961" s="1"/>
      <c r="AQ961" s="1"/>
      <c r="AR961" s="1"/>
      <c r="AS961" s="1"/>
      <c r="AT961" s="1"/>
      <c r="AU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P962" s="1"/>
      <c r="AQ962" s="1"/>
      <c r="AR962" s="1"/>
      <c r="AS962" s="1"/>
      <c r="AT962" s="1"/>
      <c r="AU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P963" s="1"/>
      <c r="AQ963" s="1"/>
      <c r="AR963" s="1"/>
      <c r="AS963" s="1"/>
      <c r="AT963" s="1"/>
      <c r="AU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P964" s="1"/>
      <c r="AQ964" s="1"/>
      <c r="AR964" s="1"/>
      <c r="AS964" s="1"/>
      <c r="AT964" s="1"/>
      <c r="AU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P965" s="1"/>
      <c r="AQ965" s="1"/>
      <c r="AR965" s="1"/>
      <c r="AS965" s="1"/>
      <c r="AT965" s="1"/>
      <c r="AU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P966" s="1"/>
      <c r="AQ966" s="1"/>
      <c r="AR966" s="1"/>
      <c r="AS966" s="1"/>
      <c r="AT966" s="1"/>
      <c r="AU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P967" s="1"/>
      <c r="AQ967" s="1"/>
      <c r="AR967" s="1"/>
      <c r="AS967" s="1"/>
      <c r="AT967" s="1"/>
      <c r="AU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P968" s="1"/>
      <c r="AQ968" s="1"/>
      <c r="AR968" s="1"/>
      <c r="AS968" s="1"/>
      <c r="AT968" s="1"/>
      <c r="AU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P969" s="1"/>
      <c r="AQ969" s="1"/>
      <c r="AR969" s="1"/>
      <c r="AS969" s="1"/>
      <c r="AT969" s="1"/>
      <c r="AU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P970" s="1"/>
      <c r="AQ970" s="1"/>
      <c r="AR970" s="1"/>
      <c r="AS970" s="1"/>
      <c r="AT970" s="1"/>
      <c r="AU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P971" s="1"/>
      <c r="AQ971" s="1"/>
      <c r="AR971" s="1"/>
      <c r="AS971" s="1"/>
      <c r="AT971" s="1"/>
      <c r="AU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P972" s="1"/>
      <c r="AQ972" s="1"/>
      <c r="AR972" s="1"/>
      <c r="AS972" s="1"/>
      <c r="AT972" s="1"/>
      <c r="AU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P973" s="1"/>
      <c r="AQ973" s="1"/>
      <c r="AR973" s="1"/>
      <c r="AS973" s="1"/>
      <c r="AT973" s="1"/>
      <c r="AU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P974" s="1"/>
      <c r="AQ974" s="1"/>
      <c r="AR974" s="1"/>
      <c r="AS974" s="1"/>
      <c r="AT974" s="1"/>
      <c r="AU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P975" s="1"/>
      <c r="AQ975" s="1"/>
      <c r="AR975" s="1"/>
      <c r="AS975" s="1"/>
      <c r="AT975" s="1"/>
      <c r="AU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P976" s="1"/>
      <c r="AQ976" s="1"/>
      <c r="AR976" s="1"/>
      <c r="AS976" s="1"/>
      <c r="AT976" s="1"/>
      <c r="AU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P977" s="1"/>
      <c r="AQ977" s="1"/>
      <c r="AR977" s="1"/>
      <c r="AS977" s="1"/>
      <c r="AT977" s="1"/>
      <c r="AU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P978" s="1"/>
      <c r="AQ978" s="1"/>
      <c r="AR978" s="1"/>
      <c r="AS978" s="1"/>
      <c r="AT978" s="1"/>
      <c r="AU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P979" s="1"/>
      <c r="AQ979" s="1"/>
      <c r="AR979" s="1"/>
      <c r="AS979" s="1"/>
      <c r="AT979" s="1"/>
      <c r="AU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P980" s="1"/>
      <c r="AQ980" s="1"/>
      <c r="AR980" s="1"/>
      <c r="AS980" s="1"/>
      <c r="AT980" s="1"/>
      <c r="AU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P981" s="1"/>
      <c r="AQ981" s="1"/>
      <c r="AR981" s="1"/>
      <c r="AS981" s="1"/>
      <c r="AT981" s="1"/>
      <c r="AU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P982" s="1"/>
      <c r="AQ982" s="1"/>
      <c r="AR982" s="1"/>
      <c r="AS982" s="1"/>
      <c r="AT982" s="1"/>
      <c r="AU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P983" s="1"/>
      <c r="AQ983" s="1"/>
      <c r="AR983" s="1"/>
      <c r="AS983" s="1"/>
      <c r="AT983" s="1"/>
      <c r="AU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P984" s="1"/>
      <c r="AQ984" s="1"/>
      <c r="AR984" s="1"/>
      <c r="AS984" s="1"/>
      <c r="AT984" s="1"/>
      <c r="AU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P985" s="1"/>
      <c r="AQ985" s="1"/>
      <c r="AR985" s="1"/>
      <c r="AS985" s="1"/>
      <c r="AT985" s="1"/>
      <c r="AU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P986" s="1"/>
      <c r="AQ986" s="1"/>
      <c r="AR986" s="1"/>
      <c r="AS986" s="1"/>
      <c r="AT986" s="1"/>
      <c r="AU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P987" s="1"/>
      <c r="AQ987" s="1"/>
      <c r="AR987" s="1"/>
      <c r="AS987" s="1"/>
      <c r="AT987" s="1"/>
      <c r="AU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P988" s="1"/>
      <c r="AQ988" s="1"/>
      <c r="AR988" s="1"/>
      <c r="AS988" s="1"/>
      <c r="AT988" s="1"/>
      <c r="AU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P989" s="1"/>
      <c r="AQ989" s="1"/>
      <c r="AR989" s="1"/>
      <c r="AS989" s="1"/>
      <c r="AT989" s="1"/>
      <c r="AU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P990" s="1"/>
      <c r="AQ990" s="1"/>
      <c r="AR990" s="1"/>
      <c r="AS990" s="1"/>
      <c r="AT990" s="1"/>
      <c r="AU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P991" s="1"/>
      <c r="AQ991" s="1"/>
      <c r="AR991" s="1"/>
      <c r="AS991" s="1"/>
      <c r="AT991" s="1"/>
      <c r="AU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P992" s="1"/>
      <c r="AQ992" s="1"/>
      <c r="AR992" s="1"/>
      <c r="AS992" s="1"/>
      <c r="AT992" s="1"/>
      <c r="AU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P993" s="1"/>
      <c r="AQ993" s="1"/>
      <c r="AR993" s="1"/>
      <c r="AS993" s="1"/>
      <c r="AT993" s="1"/>
      <c r="AU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P994" s="1"/>
      <c r="AQ994" s="1"/>
      <c r="AR994" s="1"/>
      <c r="AS994" s="1"/>
      <c r="AT994" s="1"/>
      <c r="AU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P995" s="1"/>
      <c r="AQ995" s="1"/>
      <c r="AR995" s="1"/>
      <c r="AS995" s="1"/>
      <c r="AT995" s="1"/>
      <c r="AU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P996" s="1"/>
      <c r="AQ996" s="1"/>
      <c r="AR996" s="1"/>
      <c r="AS996" s="1"/>
      <c r="AT996" s="1"/>
      <c r="AU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P997" s="1"/>
      <c r="AQ997" s="1"/>
      <c r="AR997" s="1"/>
      <c r="AS997" s="1"/>
      <c r="AT997" s="1"/>
      <c r="AU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P998" s="1"/>
      <c r="AQ998" s="1"/>
      <c r="AR998" s="1"/>
      <c r="AS998" s="1"/>
      <c r="AT998" s="1"/>
      <c r="AU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P999" s="1"/>
      <c r="AQ999" s="1"/>
      <c r="AR999" s="1"/>
      <c r="AS999" s="1"/>
      <c r="AT999" s="1"/>
      <c r="AU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P1000" s="1"/>
      <c r="AQ1000" s="1"/>
      <c r="AR1000" s="1"/>
      <c r="AS1000" s="1"/>
      <c r="AT1000" s="1"/>
      <c r="AU1000" s="1"/>
    </row>
  </sheetData>
  <drawing r:id="rId1"/>
</worksheet>
</file>