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Biology\iGEM\文案\Interlab\"/>
    </mc:Choice>
  </mc:AlternateContent>
  <bookViews>
    <workbookView xWindow="0" yWindow="0" windowWidth="20490" windowHeight="7530" tabRatio="646" firstSheet="3" activeTab="4"/>
  </bookViews>
  <sheets>
    <sheet name="OD600 reference point" sheetId="1" r:id="rId1"/>
    <sheet name="Fluorescein standard curve" sheetId="2" r:id="rId2"/>
    <sheet name="Raw Plate Reader Measurements" sheetId="5" r:id="rId3"/>
    <sheet name="Fluorescence Measurement" sheetId="4" r:id="rId4"/>
    <sheet name="Fluorescence Measurement (2)" sheetId="7" r:id="rId5"/>
    <sheet name="Sheet1" sheetId="8" r:id="rId6"/>
    <sheet name="Sheet2" sheetId="9" r:id="rId7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6" i="9" l="1"/>
  <c r="N17" i="9"/>
  <c r="N18" i="9"/>
  <c r="N19" i="9"/>
  <c r="N20" i="9"/>
  <c r="N21" i="9"/>
  <c r="N22" i="9"/>
  <c r="M16" i="9"/>
  <c r="M17" i="9"/>
  <c r="M18" i="9"/>
  <c r="M19" i="9"/>
  <c r="M20" i="9"/>
  <c r="M21" i="9"/>
  <c r="M22" i="9"/>
  <c r="L16" i="9"/>
  <c r="L17" i="9"/>
  <c r="L18" i="9"/>
  <c r="L19" i="9"/>
  <c r="L20" i="9"/>
  <c r="L21" i="9"/>
  <c r="L22" i="9"/>
  <c r="K16" i="9"/>
  <c r="K17" i="9"/>
  <c r="K18" i="9"/>
  <c r="K19" i="9"/>
  <c r="K20" i="9"/>
  <c r="K21" i="9"/>
  <c r="K22" i="9"/>
  <c r="L15" i="9"/>
  <c r="M15" i="9"/>
  <c r="N15" i="9"/>
  <c r="K15" i="9"/>
  <c r="C31" i="2"/>
  <c r="K5" i="9"/>
  <c r="K6" i="9"/>
  <c r="K7" i="9"/>
  <c r="K8" i="9"/>
  <c r="K9" i="9"/>
  <c r="K10" i="9"/>
  <c r="K11" i="9"/>
  <c r="L4" i="9"/>
  <c r="L5" i="9"/>
  <c r="L6" i="9"/>
  <c r="L7" i="9"/>
  <c r="L8" i="9"/>
  <c r="L9" i="9"/>
  <c r="L10" i="9"/>
  <c r="L11" i="9"/>
  <c r="K29" i="9"/>
  <c r="K30" i="9"/>
  <c r="K31" i="9"/>
  <c r="M4" i="9"/>
  <c r="M5" i="9"/>
  <c r="M6" i="9"/>
  <c r="M7" i="9"/>
  <c r="M8" i="9"/>
  <c r="M9" i="9"/>
  <c r="M10" i="9"/>
  <c r="M11" i="9"/>
  <c r="K47" i="9"/>
  <c r="K48" i="9"/>
  <c r="K49" i="9"/>
  <c r="N4" i="9"/>
  <c r="N5" i="9"/>
  <c r="N6" i="9"/>
  <c r="N7" i="9"/>
  <c r="N8" i="9"/>
  <c r="N9" i="9"/>
  <c r="N10" i="9"/>
  <c r="N11" i="9"/>
  <c r="K4" i="9"/>
  <c r="N14" i="8"/>
  <c r="N15" i="8"/>
  <c r="N16" i="8"/>
  <c r="N17" i="8"/>
  <c r="N18" i="8"/>
  <c r="N19" i="8"/>
  <c r="N20" i="8"/>
  <c r="M14" i="8"/>
  <c r="M15" i="8"/>
  <c r="M16" i="8"/>
  <c r="M17" i="8"/>
  <c r="M18" i="8"/>
  <c r="M19" i="8"/>
  <c r="M20" i="8"/>
  <c r="L14" i="8"/>
  <c r="L15" i="8"/>
  <c r="L16" i="8"/>
  <c r="L17" i="8"/>
  <c r="L18" i="8"/>
  <c r="L19" i="8"/>
  <c r="L20" i="8"/>
  <c r="L13" i="8"/>
  <c r="M13" i="8"/>
  <c r="N13" i="8"/>
  <c r="K14" i="8"/>
  <c r="K15" i="8"/>
  <c r="K16" i="8"/>
  <c r="K17" i="8"/>
  <c r="K18" i="8"/>
  <c r="K19" i="8"/>
  <c r="K20" i="8"/>
  <c r="K13" i="8"/>
  <c r="B4" i="8"/>
  <c r="C4" i="8"/>
  <c r="D4" i="8"/>
  <c r="E4" i="8"/>
  <c r="F4" i="8"/>
  <c r="G4" i="8"/>
  <c r="H4" i="8"/>
  <c r="I4" i="8"/>
  <c r="K4" i="8"/>
  <c r="B5" i="8"/>
  <c r="C5" i="8"/>
  <c r="D5" i="8"/>
  <c r="E5" i="8"/>
  <c r="F5" i="8"/>
  <c r="G5" i="8"/>
  <c r="H5" i="8"/>
  <c r="I5" i="8"/>
  <c r="K5" i="8"/>
  <c r="B6" i="8"/>
  <c r="C6" i="8"/>
  <c r="D6" i="8"/>
  <c r="E6" i="8"/>
  <c r="F6" i="8"/>
  <c r="G6" i="8"/>
  <c r="H6" i="8"/>
  <c r="I6" i="8"/>
  <c r="K6" i="8"/>
  <c r="B7" i="8"/>
  <c r="C7" i="8"/>
  <c r="D7" i="8"/>
  <c r="E7" i="8"/>
  <c r="F7" i="8"/>
  <c r="G7" i="8"/>
  <c r="H7" i="8"/>
  <c r="I7" i="8"/>
  <c r="K7" i="8"/>
  <c r="B8" i="8"/>
  <c r="C8" i="8"/>
  <c r="D8" i="8"/>
  <c r="E8" i="8"/>
  <c r="F8" i="8"/>
  <c r="G8" i="8"/>
  <c r="H8" i="8"/>
  <c r="I8" i="8"/>
  <c r="K8" i="8"/>
  <c r="B9" i="8"/>
  <c r="C9" i="8"/>
  <c r="D9" i="8"/>
  <c r="E9" i="8"/>
  <c r="F9" i="8"/>
  <c r="G9" i="8"/>
  <c r="H9" i="8"/>
  <c r="I9" i="8"/>
  <c r="K9" i="8"/>
  <c r="B10" i="8"/>
  <c r="C10" i="8"/>
  <c r="D10" i="8"/>
  <c r="E10" i="8"/>
  <c r="F10" i="8"/>
  <c r="G10" i="8"/>
  <c r="H10" i="8"/>
  <c r="I10" i="8"/>
  <c r="K10" i="8"/>
  <c r="B14" i="8"/>
  <c r="C14" i="8"/>
  <c r="D14" i="8"/>
  <c r="E14" i="8"/>
  <c r="F14" i="8"/>
  <c r="G14" i="8"/>
  <c r="H14" i="8"/>
  <c r="I14" i="8"/>
  <c r="L3" i="8"/>
  <c r="B16" i="8"/>
  <c r="C16" i="8"/>
  <c r="D16" i="8"/>
  <c r="E16" i="8"/>
  <c r="F16" i="8"/>
  <c r="G16" i="8"/>
  <c r="H16" i="8"/>
  <c r="I16" i="8"/>
  <c r="L4" i="8"/>
  <c r="B18" i="8"/>
  <c r="C18" i="8"/>
  <c r="D18" i="8"/>
  <c r="E18" i="8"/>
  <c r="F18" i="8"/>
  <c r="G18" i="8"/>
  <c r="H18" i="8"/>
  <c r="I18" i="8"/>
  <c r="L5" i="8"/>
  <c r="B20" i="8"/>
  <c r="C20" i="8"/>
  <c r="D20" i="8"/>
  <c r="E20" i="8"/>
  <c r="F20" i="8"/>
  <c r="G20" i="8"/>
  <c r="H20" i="8"/>
  <c r="I20" i="8"/>
  <c r="L6" i="8"/>
  <c r="B22" i="8"/>
  <c r="C22" i="8"/>
  <c r="D22" i="8"/>
  <c r="E22" i="8"/>
  <c r="F22" i="8"/>
  <c r="G22" i="8"/>
  <c r="H22" i="8"/>
  <c r="I22" i="8"/>
  <c r="L7" i="8"/>
  <c r="B24" i="8"/>
  <c r="C24" i="8"/>
  <c r="D24" i="8"/>
  <c r="E24" i="8"/>
  <c r="F24" i="8"/>
  <c r="G24" i="8"/>
  <c r="H24" i="8"/>
  <c r="I24" i="8"/>
  <c r="L8" i="8"/>
  <c r="B26" i="8"/>
  <c r="C26" i="8"/>
  <c r="D26" i="8"/>
  <c r="E26" i="8"/>
  <c r="F26" i="8"/>
  <c r="G26" i="8"/>
  <c r="H26" i="8"/>
  <c r="I26" i="8"/>
  <c r="L9" i="8"/>
  <c r="B28" i="8"/>
  <c r="C28" i="8"/>
  <c r="D28" i="8"/>
  <c r="E28" i="8"/>
  <c r="F28" i="8"/>
  <c r="G28" i="8"/>
  <c r="H28" i="8"/>
  <c r="I28" i="8"/>
  <c r="L10" i="8"/>
  <c r="K29" i="8"/>
  <c r="K30" i="8"/>
  <c r="K31" i="8"/>
  <c r="B32" i="8"/>
  <c r="C32" i="8"/>
  <c r="D32" i="8"/>
  <c r="E32" i="8"/>
  <c r="F32" i="8"/>
  <c r="G32" i="8"/>
  <c r="H32" i="8"/>
  <c r="I32" i="8"/>
  <c r="M3" i="8"/>
  <c r="B34" i="8"/>
  <c r="C34" i="8"/>
  <c r="D34" i="8"/>
  <c r="E34" i="8"/>
  <c r="F34" i="8"/>
  <c r="G34" i="8"/>
  <c r="H34" i="8"/>
  <c r="I34" i="8"/>
  <c r="M4" i="8"/>
  <c r="B36" i="8"/>
  <c r="C36" i="8"/>
  <c r="D36" i="8"/>
  <c r="E36" i="8"/>
  <c r="F36" i="8"/>
  <c r="G36" i="8"/>
  <c r="H36" i="8"/>
  <c r="I36" i="8"/>
  <c r="M5" i="8"/>
  <c r="B38" i="8"/>
  <c r="C38" i="8"/>
  <c r="D38" i="8"/>
  <c r="E38" i="8"/>
  <c r="F38" i="8"/>
  <c r="G38" i="8"/>
  <c r="H38" i="8"/>
  <c r="I38" i="8"/>
  <c r="M6" i="8"/>
  <c r="B40" i="8"/>
  <c r="C40" i="8"/>
  <c r="D40" i="8"/>
  <c r="E40" i="8"/>
  <c r="F40" i="8"/>
  <c r="G40" i="8"/>
  <c r="H40" i="8"/>
  <c r="I40" i="8"/>
  <c r="M7" i="8"/>
  <c r="B42" i="8"/>
  <c r="C42" i="8"/>
  <c r="D42" i="8"/>
  <c r="E42" i="8"/>
  <c r="F42" i="8"/>
  <c r="G42" i="8"/>
  <c r="H42" i="8"/>
  <c r="I42" i="8"/>
  <c r="M8" i="8"/>
  <c r="B44" i="8"/>
  <c r="C44" i="8"/>
  <c r="D44" i="8"/>
  <c r="E44" i="8"/>
  <c r="F44" i="8"/>
  <c r="G44" i="8"/>
  <c r="H44" i="8"/>
  <c r="I44" i="8"/>
  <c r="M9" i="8"/>
  <c r="B46" i="8"/>
  <c r="C46" i="8"/>
  <c r="D46" i="8"/>
  <c r="E46" i="8"/>
  <c r="F46" i="8"/>
  <c r="G46" i="8"/>
  <c r="H46" i="8"/>
  <c r="I46" i="8"/>
  <c r="M10" i="8"/>
  <c r="K47" i="8"/>
  <c r="K48" i="8"/>
  <c r="K49" i="8"/>
  <c r="B50" i="8"/>
  <c r="C50" i="8"/>
  <c r="D50" i="8"/>
  <c r="E50" i="8"/>
  <c r="F50" i="8"/>
  <c r="G50" i="8"/>
  <c r="H50" i="8"/>
  <c r="I50" i="8"/>
  <c r="N3" i="8"/>
  <c r="B52" i="8"/>
  <c r="C52" i="8"/>
  <c r="D52" i="8"/>
  <c r="E52" i="8"/>
  <c r="F52" i="8"/>
  <c r="G52" i="8"/>
  <c r="H52" i="8"/>
  <c r="I52" i="8"/>
  <c r="N4" i="8"/>
  <c r="B54" i="8"/>
  <c r="C54" i="8"/>
  <c r="D54" i="8"/>
  <c r="E54" i="8"/>
  <c r="F54" i="8"/>
  <c r="G54" i="8"/>
  <c r="H54" i="8"/>
  <c r="I54" i="8"/>
  <c r="N5" i="8"/>
  <c r="B56" i="8"/>
  <c r="C56" i="8"/>
  <c r="D56" i="8"/>
  <c r="E56" i="8"/>
  <c r="F56" i="8"/>
  <c r="G56" i="8"/>
  <c r="H56" i="8"/>
  <c r="I56" i="8"/>
  <c r="N6" i="8"/>
  <c r="B58" i="8"/>
  <c r="C58" i="8"/>
  <c r="D58" i="8"/>
  <c r="E58" i="8"/>
  <c r="F58" i="8"/>
  <c r="G58" i="8"/>
  <c r="H58" i="8"/>
  <c r="I58" i="8"/>
  <c r="N7" i="8"/>
  <c r="B60" i="8"/>
  <c r="C60" i="8"/>
  <c r="D60" i="8"/>
  <c r="E60" i="8"/>
  <c r="F60" i="8"/>
  <c r="G60" i="8"/>
  <c r="H60" i="8"/>
  <c r="I60" i="8"/>
  <c r="N8" i="8"/>
  <c r="B62" i="8"/>
  <c r="C62" i="8"/>
  <c r="D62" i="8"/>
  <c r="E62" i="8"/>
  <c r="F62" i="8"/>
  <c r="G62" i="8"/>
  <c r="H62" i="8"/>
  <c r="I62" i="8"/>
  <c r="N9" i="8"/>
  <c r="B64" i="8"/>
  <c r="C64" i="8"/>
  <c r="D64" i="8"/>
  <c r="E64" i="8"/>
  <c r="F64" i="8"/>
  <c r="G64" i="8"/>
  <c r="H64" i="8"/>
  <c r="I64" i="8"/>
  <c r="N10" i="8"/>
  <c r="B3" i="8"/>
  <c r="C3" i="8"/>
  <c r="D3" i="8"/>
  <c r="E3" i="8"/>
  <c r="F3" i="8"/>
  <c r="G3" i="8"/>
  <c r="H3" i="8"/>
  <c r="I3" i="8"/>
  <c r="K3" i="8"/>
  <c r="AB80" i="7"/>
  <c r="U80" i="7"/>
  <c r="AI80" i="7"/>
  <c r="AU80" i="7"/>
  <c r="AA80" i="7"/>
  <c r="T80" i="7"/>
  <c r="AH80" i="7"/>
  <c r="AT80" i="7"/>
  <c r="L80" i="7"/>
  <c r="I8" i="7"/>
  <c r="J8" i="7"/>
  <c r="K8" i="7"/>
  <c r="L8" i="7"/>
  <c r="I9" i="7"/>
  <c r="Z80" i="7"/>
  <c r="E80" i="7"/>
  <c r="B8" i="7"/>
  <c r="C8" i="7"/>
  <c r="D8" i="7"/>
  <c r="E8" i="7"/>
  <c r="B9" i="7"/>
  <c r="S80" i="7"/>
  <c r="B3" i="7"/>
  <c r="B2" i="7"/>
  <c r="AG80" i="7"/>
  <c r="AS80" i="7"/>
  <c r="K80" i="7"/>
  <c r="Y80" i="7"/>
  <c r="D80" i="7"/>
  <c r="R80" i="7"/>
  <c r="AF80" i="7"/>
  <c r="AR80" i="7"/>
  <c r="J80" i="7"/>
  <c r="X80" i="7"/>
  <c r="C80" i="7"/>
  <c r="Q80" i="7"/>
  <c r="AE80" i="7"/>
  <c r="AQ80" i="7"/>
  <c r="I80" i="7"/>
  <c r="W80" i="7"/>
  <c r="B80" i="7"/>
  <c r="P80" i="7"/>
  <c r="AD80" i="7"/>
  <c r="AP80" i="7"/>
  <c r="AN80" i="7"/>
  <c r="AM80" i="7"/>
  <c r="AL80" i="7"/>
  <c r="AK80" i="7"/>
  <c r="AB79" i="7"/>
  <c r="U79" i="7"/>
  <c r="AI79" i="7"/>
  <c r="AU79" i="7"/>
  <c r="AA79" i="7"/>
  <c r="T79" i="7"/>
  <c r="AH79" i="7"/>
  <c r="AT79" i="7"/>
  <c r="L79" i="7"/>
  <c r="Z79" i="7"/>
  <c r="E79" i="7"/>
  <c r="S79" i="7"/>
  <c r="AG79" i="7"/>
  <c r="AS79" i="7"/>
  <c r="K79" i="7"/>
  <c r="Y79" i="7"/>
  <c r="D79" i="7"/>
  <c r="R79" i="7"/>
  <c r="AF79" i="7"/>
  <c r="AR79" i="7"/>
  <c r="J79" i="7"/>
  <c r="X79" i="7"/>
  <c r="C79" i="7"/>
  <c r="Q79" i="7"/>
  <c r="AE79" i="7"/>
  <c r="AQ79" i="7"/>
  <c r="I79" i="7"/>
  <c r="W79" i="7"/>
  <c r="B79" i="7"/>
  <c r="P79" i="7"/>
  <c r="AD79" i="7"/>
  <c r="AP79" i="7"/>
  <c r="AN79" i="7"/>
  <c r="AM79" i="7"/>
  <c r="AL79" i="7"/>
  <c r="AK79" i="7"/>
  <c r="AB78" i="7"/>
  <c r="U78" i="7"/>
  <c r="AI78" i="7"/>
  <c r="AU78" i="7"/>
  <c r="AA78" i="7"/>
  <c r="T78" i="7"/>
  <c r="AH78" i="7"/>
  <c r="AT78" i="7"/>
  <c r="L78" i="7"/>
  <c r="Z78" i="7"/>
  <c r="E78" i="7"/>
  <c r="S78" i="7"/>
  <c r="AG78" i="7"/>
  <c r="AS78" i="7"/>
  <c r="K78" i="7"/>
  <c r="Y78" i="7"/>
  <c r="D78" i="7"/>
  <c r="R78" i="7"/>
  <c r="AF78" i="7"/>
  <c r="AR78" i="7"/>
  <c r="J78" i="7"/>
  <c r="X78" i="7"/>
  <c r="C78" i="7"/>
  <c r="Q78" i="7"/>
  <c r="AE78" i="7"/>
  <c r="AQ78" i="7"/>
  <c r="I78" i="7"/>
  <c r="W78" i="7"/>
  <c r="B78" i="7"/>
  <c r="P78" i="7"/>
  <c r="AD78" i="7"/>
  <c r="AP78" i="7"/>
  <c r="AN78" i="7"/>
  <c r="AM78" i="7"/>
  <c r="AL78" i="7"/>
  <c r="AK78" i="7"/>
  <c r="AB77" i="7"/>
  <c r="U77" i="7"/>
  <c r="AI77" i="7"/>
  <c r="AU77" i="7"/>
  <c r="AA77" i="7"/>
  <c r="T77" i="7"/>
  <c r="AH77" i="7"/>
  <c r="AT77" i="7"/>
  <c r="L77" i="7"/>
  <c r="Z77" i="7"/>
  <c r="E77" i="7"/>
  <c r="S77" i="7"/>
  <c r="AG77" i="7"/>
  <c r="AS77" i="7"/>
  <c r="K77" i="7"/>
  <c r="Y77" i="7"/>
  <c r="D77" i="7"/>
  <c r="R77" i="7"/>
  <c r="AF77" i="7"/>
  <c r="AR77" i="7"/>
  <c r="J77" i="7"/>
  <c r="X77" i="7"/>
  <c r="C77" i="7"/>
  <c r="Q77" i="7"/>
  <c r="AE77" i="7"/>
  <c r="AQ77" i="7"/>
  <c r="I77" i="7"/>
  <c r="W77" i="7"/>
  <c r="B77" i="7"/>
  <c r="P77" i="7"/>
  <c r="AD77" i="7"/>
  <c r="AP77" i="7"/>
  <c r="AN77" i="7"/>
  <c r="AM77" i="7"/>
  <c r="AL77" i="7"/>
  <c r="AK77" i="7"/>
  <c r="AB76" i="7"/>
  <c r="U76" i="7"/>
  <c r="AI76" i="7"/>
  <c r="AU76" i="7"/>
  <c r="AA76" i="7"/>
  <c r="T76" i="7"/>
  <c r="AH76" i="7"/>
  <c r="AT76" i="7"/>
  <c r="L76" i="7"/>
  <c r="Z76" i="7"/>
  <c r="E76" i="7"/>
  <c r="S76" i="7"/>
  <c r="AG76" i="7"/>
  <c r="AS76" i="7"/>
  <c r="K76" i="7"/>
  <c r="Y76" i="7"/>
  <c r="D76" i="7"/>
  <c r="R76" i="7"/>
  <c r="AF76" i="7"/>
  <c r="AR76" i="7"/>
  <c r="J76" i="7"/>
  <c r="X76" i="7"/>
  <c r="C76" i="7"/>
  <c r="Q76" i="7"/>
  <c r="AE76" i="7"/>
  <c r="AQ76" i="7"/>
  <c r="I76" i="7"/>
  <c r="W76" i="7"/>
  <c r="B76" i="7"/>
  <c r="P76" i="7"/>
  <c r="AD76" i="7"/>
  <c r="AP76" i="7"/>
  <c r="AN76" i="7"/>
  <c r="AM76" i="7"/>
  <c r="AL76" i="7"/>
  <c r="AK76" i="7"/>
  <c r="AB75" i="7"/>
  <c r="U75" i="7"/>
  <c r="AI75" i="7"/>
  <c r="AU75" i="7"/>
  <c r="AA75" i="7"/>
  <c r="T75" i="7"/>
  <c r="AH75" i="7"/>
  <c r="AT75" i="7"/>
  <c r="L75" i="7"/>
  <c r="Z75" i="7"/>
  <c r="E75" i="7"/>
  <c r="S75" i="7"/>
  <c r="AG75" i="7"/>
  <c r="AS75" i="7"/>
  <c r="K75" i="7"/>
  <c r="Y75" i="7"/>
  <c r="D75" i="7"/>
  <c r="R75" i="7"/>
  <c r="AF75" i="7"/>
  <c r="AR75" i="7"/>
  <c r="J75" i="7"/>
  <c r="X75" i="7"/>
  <c r="C75" i="7"/>
  <c r="Q75" i="7"/>
  <c r="AE75" i="7"/>
  <c r="AQ75" i="7"/>
  <c r="I75" i="7"/>
  <c r="W75" i="7"/>
  <c r="B75" i="7"/>
  <c r="P75" i="7"/>
  <c r="AD75" i="7"/>
  <c r="AP75" i="7"/>
  <c r="AN75" i="7"/>
  <c r="AM75" i="7"/>
  <c r="AL75" i="7"/>
  <c r="AK75" i="7"/>
  <c r="AB74" i="7"/>
  <c r="U74" i="7"/>
  <c r="AI74" i="7"/>
  <c r="AU74" i="7"/>
  <c r="AA74" i="7"/>
  <c r="T74" i="7"/>
  <c r="AH74" i="7"/>
  <c r="AT74" i="7"/>
  <c r="L74" i="7"/>
  <c r="Z74" i="7"/>
  <c r="E74" i="7"/>
  <c r="S74" i="7"/>
  <c r="AG74" i="7"/>
  <c r="AS74" i="7"/>
  <c r="K74" i="7"/>
  <c r="Y74" i="7"/>
  <c r="D74" i="7"/>
  <c r="R74" i="7"/>
  <c r="AF74" i="7"/>
  <c r="AR74" i="7"/>
  <c r="J74" i="7"/>
  <c r="X74" i="7"/>
  <c r="C74" i="7"/>
  <c r="Q74" i="7"/>
  <c r="AE74" i="7"/>
  <c r="AQ74" i="7"/>
  <c r="I74" i="7"/>
  <c r="W74" i="7"/>
  <c r="B74" i="7"/>
  <c r="P74" i="7"/>
  <c r="AD74" i="7"/>
  <c r="AP74" i="7"/>
  <c r="AN74" i="7"/>
  <c r="AM74" i="7"/>
  <c r="AL74" i="7"/>
  <c r="AK74" i="7"/>
  <c r="AB73" i="7"/>
  <c r="U73" i="7"/>
  <c r="AI73" i="7"/>
  <c r="AU73" i="7"/>
  <c r="AA73" i="7"/>
  <c r="T73" i="7"/>
  <c r="AH73" i="7"/>
  <c r="AT73" i="7"/>
  <c r="L73" i="7"/>
  <c r="Z73" i="7"/>
  <c r="E73" i="7"/>
  <c r="S73" i="7"/>
  <c r="AG73" i="7"/>
  <c r="AS73" i="7"/>
  <c r="K73" i="7"/>
  <c r="Y73" i="7"/>
  <c r="D73" i="7"/>
  <c r="R73" i="7"/>
  <c r="AF73" i="7"/>
  <c r="AR73" i="7"/>
  <c r="J73" i="7"/>
  <c r="X73" i="7"/>
  <c r="C73" i="7"/>
  <c r="Q73" i="7"/>
  <c r="AE73" i="7"/>
  <c r="AQ73" i="7"/>
  <c r="I73" i="7"/>
  <c r="W73" i="7"/>
  <c r="B73" i="7"/>
  <c r="P73" i="7"/>
  <c r="AD73" i="7"/>
  <c r="AP73" i="7"/>
  <c r="AN73" i="7"/>
  <c r="AM73" i="7"/>
  <c r="AL73" i="7"/>
  <c r="AK73" i="7"/>
  <c r="AB72" i="7"/>
  <c r="U72" i="7"/>
  <c r="AI72" i="7"/>
  <c r="AU72" i="7"/>
  <c r="AA72" i="7"/>
  <c r="T72" i="7"/>
  <c r="AH72" i="7"/>
  <c r="AT72" i="7"/>
  <c r="L72" i="7"/>
  <c r="Z72" i="7"/>
  <c r="E72" i="7"/>
  <c r="S72" i="7"/>
  <c r="AG72" i="7"/>
  <c r="AS72" i="7"/>
  <c r="K72" i="7"/>
  <c r="Y72" i="7"/>
  <c r="D72" i="7"/>
  <c r="R72" i="7"/>
  <c r="AF72" i="7"/>
  <c r="AR72" i="7"/>
  <c r="J72" i="7"/>
  <c r="X72" i="7"/>
  <c r="C72" i="7"/>
  <c r="Q72" i="7"/>
  <c r="AE72" i="7"/>
  <c r="AQ72" i="7"/>
  <c r="I72" i="7"/>
  <c r="W72" i="7"/>
  <c r="B72" i="7"/>
  <c r="P72" i="7"/>
  <c r="AD72" i="7"/>
  <c r="AP72" i="7"/>
  <c r="AN72" i="7"/>
  <c r="AM72" i="7"/>
  <c r="AL72" i="7"/>
  <c r="AK72" i="7"/>
  <c r="AB71" i="7"/>
  <c r="U71" i="7"/>
  <c r="AI71" i="7"/>
  <c r="AU71" i="7"/>
  <c r="AA71" i="7"/>
  <c r="T71" i="7"/>
  <c r="AH71" i="7"/>
  <c r="AT71" i="7"/>
  <c r="L71" i="7"/>
  <c r="Z71" i="7"/>
  <c r="E71" i="7"/>
  <c r="S71" i="7"/>
  <c r="AG71" i="7"/>
  <c r="AS71" i="7"/>
  <c r="K71" i="7"/>
  <c r="Y71" i="7"/>
  <c r="D71" i="7"/>
  <c r="R71" i="7"/>
  <c r="AF71" i="7"/>
  <c r="AR71" i="7"/>
  <c r="J71" i="7"/>
  <c r="X71" i="7"/>
  <c r="C71" i="7"/>
  <c r="Q71" i="7"/>
  <c r="AE71" i="7"/>
  <c r="AQ71" i="7"/>
  <c r="I71" i="7"/>
  <c r="W71" i="7"/>
  <c r="B71" i="7"/>
  <c r="P71" i="7"/>
  <c r="AD71" i="7"/>
  <c r="AP71" i="7"/>
  <c r="AN71" i="7"/>
  <c r="AM71" i="7"/>
  <c r="AL71" i="7"/>
  <c r="AK71" i="7"/>
  <c r="AB70" i="7"/>
  <c r="U70" i="7"/>
  <c r="AI70" i="7"/>
  <c r="AU70" i="7"/>
  <c r="AA70" i="7"/>
  <c r="T70" i="7"/>
  <c r="AH70" i="7"/>
  <c r="AT70" i="7"/>
  <c r="L70" i="7"/>
  <c r="Z70" i="7"/>
  <c r="E70" i="7"/>
  <c r="S70" i="7"/>
  <c r="AG70" i="7"/>
  <c r="AS70" i="7"/>
  <c r="K70" i="7"/>
  <c r="Y70" i="7"/>
  <c r="D70" i="7"/>
  <c r="R70" i="7"/>
  <c r="AF70" i="7"/>
  <c r="AR70" i="7"/>
  <c r="J70" i="7"/>
  <c r="X70" i="7"/>
  <c r="C70" i="7"/>
  <c r="Q70" i="7"/>
  <c r="AE70" i="7"/>
  <c r="AQ70" i="7"/>
  <c r="I70" i="7"/>
  <c r="W70" i="7"/>
  <c r="B70" i="7"/>
  <c r="P70" i="7"/>
  <c r="AD70" i="7"/>
  <c r="AP70" i="7"/>
  <c r="AN70" i="7"/>
  <c r="AM70" i="7"/>
  <c r="AL70" i="7"/>
  <c r="AK70" i="7"/>
  <c r="AB69" i="7"/>
  <c r="U69" i="7"/>
  <c r="AI69" i="7"/>
  <c r="AU69" i="7"/>
  <c r="AA69" i="7"/>
  <c r="T69" i="7"/>
  <c r="AH69" i="7"/>
  <c r="AT69" i="7"/>
  <c r="L69" i="7"/>
  <c r="Z69" i="7"/>
  <c r="E69" i="7"/>
  <c r="S69" i="7"/>
  <c r="AG69" i="7"/>
  <c r="AS69" i="7"/>
  <c r="K69" i="7"/>
  <c r="Y69" i="7"/>
  <c r="D69" i="7"/>
  <c r="R69" i="7"/>
  <c r="AF69" i="7"/>
  <c r="AR69" i="7"/>
  <c r="J69" i="7"/>
  <c r="X69" i="7"/>
  <c r="C69" i="7"/>
  <c r="Q69" i="7"/>
  <c r="AE69" i="7"/>
  <c r="AQ69" i="7"/>
  <c r="I69" i="7"/>
  <c r="W69" i="7"/>
  <c r="B69" i="7"/>
  <c r="P69" i="7"/>
  <c r="AD69" i="7"/>
  <c r="AP69" i="7"/>
  <c r="AN69" i="7"/>
  <c r="AM69" i="7"/>
  <c r="AL69" i="7"/>
  <c r="AK69" i="7"/>
  <c r="AB68" i="7"/>
  <c r="U68" i="7"/>
  <c r="AI68" i="7"/>
  <c r="AU68" i="7"/>
  <c r="AA68" i="7"/>
  <c r="T68" i="7"/>
  <c r="AH68" i="7"/>
  <c r="AT68" i="7"/>
  <c r="L68" i="7"/>
  <c r="Z68" i="7"/>
  <c r="E68" i="7"/>
  <c r="S68" i="7"/>
  <c r="AG68" i="7"/>
  <c r="AS68" i="7"/>
  <c r="K68" i="7"/>
  <c r="Y68" i="7"/>
  <c r="D68" i="7"/>
  <c r="R68" i="7"/>
  <c r="AF68" i="7"/>
  <c r="AR68" i="7"/>
  <c r="J68" i="7"/>
  <c r="X68" i="7"/>
  <c r="C68" i="7"/>
  <c r="Q68" i="7"/>
  <c r="AE68" i="7"/>
  <c r="AQ68" i="7"/>
  <c r="I68" i="7"/>
  <c r="W68" i="7"/>
  <c r="B68" i="7"/>
  <c r="P68" i="7"/>
  <c r="AD68" i="7"/>
  <c r="AP68" i="7"/>
  <c r="AN68" i="7"/>
  <c r="AM68" i="7"/>
  <c r="AL68" i="7"/>
  <c r="AK68" i="7"/>
  <c r="AB67" i="7"/>
  <c r="U67" i="7"/>
  <c r="AI67" i="7"/>
  <c r="AU67" i="7"/>
  <c r="AA67" i="7"/>
  <c r="T67" i="7"/>
  <c r="AH67" i="7"/>
  <c r="AT67" i="7"/>
  <c r="L67" i="7"/>
  <c r="Z67" i="7"/>
  <c r="E67" i="7"/>
  <c r="S67" i="7"/>
  <c r="AG67" i="7"/>
  <c r="AS67" i="7"/>
  <c r="K67" i="7"/>
  <c r="Y67" i="7"/>
  <c r="D67" i="7"/>
  <c r="R67" i="7"/>
  <c r="AF67" i="7"/>
  <c r="AR67" i="7"/>
  <c r="J67" i="7"/>
  <c r="X67" i="7"/>
  <c r="C67" i="7"/>
  <c r="Q67" i="7"/>
  <c r="AE67" i="7"/>
  <c r="AQ67" i="7"/>
  <c r="I67" i="7"/>
  <c r="W67" i="7"/>
  <c r="B67" i="7"/>
  <c r="P67" i="7"/>
  <c r="AD67" i="7"/>
  <c r="AP67" i="7"/>
  <c r="AN67" i="7"/>
  <c r="AM67" i="7"/>
  <c r="AL67" i="7"/>
  <c r="AK67" i="7"/>
  <c r="AB66" i="7"/>
  <c r="U66" i="7"/>
  <c r="AI66" i="7"/>
  <c r="AU66" i="7"/>
  <c r="AA66" i="7"/>
  <c r="T66" i="7"/>
  <c r="AH66" i="7"/>
  <c r="AT66" i="7"/>
  <c r="L66" i="7"/>
  <c r="Z66" i="7"/>
  <c r="E66" i="7"/>
  <c r="S66" i="7"/>
  <c r="AG66" i="7"/>
  <c r="AS66" i="7"/>
  <c r="K66" i="7"/>
  <c r="Y66" i="7"/>
  <c r="D66" i="7"/>
  <c r="R66" i="7"/>
  <c r="AF66" i="7"/>
  <c r="AR66" i="7"/>
  <c r="J66" i="7"/>
  <c r="X66" i="7"/>
  <c r="C66" i="7"/>
  <c r="Q66" i="7"/>
  <c r="AE66" i="7"/>
  <c r="AQ66" i="7"/>
  <c r="I66" i="7"/>
  <c r="W66" i="7"/>
  <c r="B66" i="7"/>
  <c r="P66" i="7"/>
  <c r="AD66" i="7"/>
  <c r="AP66" i="7"/>
  <c r="AN66" i="7"/>
  <c r="AM66" i="7"/>
  <c r="AL66" i="7"/>
  <c r="AK66" i="7"/>
  <c r="AB65" i="7"/>
  <c r="U65" i="7"/>
  <c r="AI65" i="7"/>
  <c r="AU65" i="7"/>
  <c r="AA65" i="7"/>
  <c r="T65" i="7"/>
  <c r="AH65" i="7"/>
  <c r="AT65" i="7"/>
  <c r="L65" i="7"/>
  <c r="Z65" i="7"/>
  <c r="E65" i="7"/>
  <c r="S65" i="7"/>
  <c r="AG65" i="7"/>
  <c r="AS65" i="7"/>
  <c r="K65" i="7"/>
  <c r="Y65" i="7"/>
  <c r="D65" i="7"/>
  <c r="R65" i="7"/>
  <c r="AF65" i="7"/>
  <c r="AR65" i="7"/>
  <c r="J65" i="7"/>
  <c r="X65" i="7"/>
  <c r="C65" i="7"/>
  <c r="Q65" i="7"/>
  <c r="AE65" i="7"/>
  <c r="AQ65" i="7"/>
  <c r="I65" i="7"/>
  <c r="W65" i="7"/>
  <c r="B65" i="7"/>
  <c r="P65" i="7"/>
  <c r="AD65" i="7"/>
  <c r="AP65" i="7"/>
  <c r="AN65" i="7"/>
  <c r="AM65" i="7"/>
  <c r="AL65" i="7"/>
  <c r="AK65" i="7"/>
  <c r="AB62" i="7"/>
  <c r="U62" i="7"/>
  <c r="AI62" i="7"/>
  <c r="AU62" i="7"/>
  <c r="AA62" i="7"/>
  <c r="T62" i="7"/>
  <c r="AH62" i="7"/>
  <c r="AT62" i="7"/>
  <c r="L62" i="7"/>
  <c r="Z62" i="7"/>
  <c r="E62" i="7"/>
  <c r="S62" i="7"/>
  <c r="AG62" i="7"/>
  <c r="AS62" i="7"/>
  <c r="K62" i="7"/>
  <c r="Y62" i="7"/>
  <c r="D62" i="7"/>
  <c r="R62" i="7"/>
  <c r="AF62" i="7"/>
  <c r="AR62" i="7"/>
  <c r="J62" i="7"/>
  <c r="X62" i="7"/>
  <c r="C62" i="7"/>
  <c r="Q62" i="7"/>
  <c r="AE62" i="7"/>
  <c r="AQ62" i="7"/>
  <c r="I62" i="7"/>
  <c r="W62" i="7"/>
  <c r="B62" i="7"/>
  <c r="P62" i="7"/>
  <c r="AD62" i="7"/>
  <c r="AP62" i="7"/>
  <c r="AN62" i="7"/>
  <c r="AM62" i="7"/>
  <c r="AL62" i="7"/>
  <c r="AK62" i="7"/>
  <c r="AB61" i="7"/>
  <c r="U61" i="7"/>
  <c r="AI61" i="7"/>
  <c r="AU61" i="7"/>
  <c r="AA61" i="7"/>
  <c r="T61" i="7"/>
  <c r="AH61" i="7"/>
  <c r="AT61" i="7"/>
  <c r="L61" i="7"/>
  <c r="Z61" i="7"/>
  <c r="E61" i="7"/>
  <c r="S61" i="7"/>
  <c r="AG61" i="7"/>
  <c r="AS61" i="7"/>
  <c r="K61" i="7"/>
  <c r="D61" i="7"/>
  <c r="R61" i="7"/>
  <c r="AF61" i="7"/>
  <c r="AR61" i="7"/>
  <c r="J61" i="7"/>
  <c r="X61" i="7"/>
  <c r="C61" i="7"/>
  <c r="Q61" i="7"/>
  <c r="AE61" i="7"/>
  <c r="AQ61" i="7"/>
  <c r="I61" i="7"/>
  <c r="W61" i="7"/>
  <c r="B61" i="7"/>
  <c r="P61" i="7"/>
  <c r="AD61" i="7"/>
  <c r="AP61" i="7"/>
  <c r="AN61" i="7"/>
  <c r="AM61" i="7"/>
  <c r="AL61" i="7"/>
  <c r="AK61" i="7"/>
  <c r="AB60" i="7"/>
  <c r="U60" i="7"/>
  <c r="AI60" i="7"/>
  <c r="AU60" i="7"/>
  <c r="AA60" i="7"/>
  <c r="T60" i="7"/>
  <c r="AH60" i="7"/>
  <c r="AT60" i="7"/>
  <c r="L60" i="7"/>
  <c r="Z60" i="7"/>
  <c r="E60" i="7"/>
  <c r="S60" i="7"/>
  <c r="AG60" i="7"/>
  <c r="AS60" i="7"/>
  <c r="K60" i="7"/>
  <c r="Y60" i="7"/>
  <c r="D60" i="7"/>
  <c r="R60" i="7"/>
  <c r="AF60" i="7"/>
  <c r="AR60" i="7"/>
  <c r="J60" i="7"/>
  <c r="X60" i="7"/>
  <c r="C60" i="7"/>
  <c r="Q60" i="7"/>
  <c r="AE60" i="7"/>
  <c r="AQ60" i="7"/>
  <c r="I60" i="7"/>
  <c r="W60" i="7"/>
  <c r="B60" i="7"/>
  <c r="P60" i="7"/>
  <c r="AD60" i="7"/>
  <c r="AP60" i="7"/>
  <c r="AN60" i="7"/>
  <c r="AM60" i="7"/>
  <c r="AL60" i="7"/>
  <c r="AK60" i="7"/>
  <c r="AB59" i="7"/>
  <c r="U59" i="7"/>
  <c r="AI59" i="7"/>
  <c r="AU59" i="7"/>
  <c r="AA59" i="7"/>
  <c r="T59" i="7"/>
  <c r="AH59" i="7"/>
  <c r="AT59" i="7"/>
  <c r="L59" i="7"/>
  <c r="Z59" i="7"/>
  <c r="E59" i="7"/>
  <c r="S59" i="7"/>
  <c r="AG59" i="7"/>
  <c r="AS59" i="7"/>
  <c r="K59" i="7"/>
  <c r="Y59" i="7"/>
  <c r="D59" i="7"/>
  <c r="R59" i="7"/>
  <c r="AF59" i="7"/>
  <c r="AR59" i="7"/>
  <c r="J59" i="7"/>
  <c r="X59" i="7"/>
  <c r="C59" i="7"/>
  <c r="Q59" i="7"/>
  <c r="AE59" i="7"/>
  <c r="AQ59" i="7"/>
  <c r="I59" i="7"/>
  <c r="W59" i="7"/>
  <c r="B59" i="7"/>
  <c r="P59" i="7"/>
  <c r="AD59" i="7"/>
  <c r="AP59" i="7"/>
  <c r="AN59" i="7"/>
  <c r="AM59" i="7"/>
  <c r="AL59" i="7"/>
  <c r="AK59" i="7"/>
  <c r="AB58" i="7"/>
  <c r="U58" i="7"/>
  <c r="AI58" i="7"/>
  <c r="AU58" i="7"/>
  <c r="AA58" i="7"/>
  <c r="T58" i="7"/>
  <c r="AH58" i="7"/>
  <c r="AT58" i="7"/>
  <c r="L58" i="7"/>
  <c r="Z58" i="7"/>
  <c r="E58" i="7"/>
  <c r="S58" i="7"/>
  <c r="AG58" i="7"/>
  <c r="AS58" i="7"/>
  <c r="K58" i="7"/>
  <c r="Y58" i="7"/>
  <c r="D58" i="7"/>
  <c r="R58" i="7"/>
  <c r="AF58" i="7"/>
  <c r="AR58" i="7"/>
  <c r="J58" i="7"/>
  <c r="X58" i="7"/>
  <c r="C58" i="7"/>
  <c r="Q58" i="7"/>
  <c r="AE58" i="7"/>
  <c r="AQ58" i="7"/>
  <c r="I58" i="7"/>
  <c r="W58" i="7"/>
  <c r="B58" i="7"/>
  <c r="P58" i="7"/>
  <c r="AD58" i="7"/>
  <c r="AP58" i="7"/>
  <c r="AN58" i="7"/>
  <c r="AM58" i="7"/>
  <c r="AL58" i="7"/>
  <c r="AK58" i="7"/>
  <c r="AB57" i="7"/>
  <c r="U57" i="7"/>
  <c r="AI57" i="7"/>
  <c r="AU57" i="7"/>
  <c r="AA57" i="7"/>
  <c r="T57" i="7"/>
  <c r="AH57" i="7"/>
  <c r="AT57" i="7"/>
  <c r="L57" i="7"/>
  <c r="Z57" i="7"/>
  <c r="E57" i="7"/>
  <c r="S57" i="7"/>
  <c r="AG57" i="7"/>
  <c r="AS57" i="7"/>
  <c r="K57" i="7"/>
  <c r="Y57" i="7"/>
  <c r="D57" i="7"/>
  <c r="R57" i="7"/>
  <c r="AF57" i="7"/>
  <c r="AR57" i="7"/>
  <c r="J57" i="7"/>
  <c r="X57" i="7"/>
  <c r="C57" i="7"/>
  <c r="Q57" i="7"/>
  <c r="AE57" i="7"/>
  <c r="AQ57" i="7"/>
  <c r="I57" i="7"/>
  <c r="W57" i="7"/>
  <c r="B57" i="7"/>
  <c r="P57" i="7"/>
  <c r="AD57" i="7"/>
  <c r="AP57" i="7"/>
  <c r="AN57" i="7"/>
  <c r="AM57" i="7"/>
  <c r="AL57" i="7"/>
  <c r="AK57" i="7"/>
  <c r="AB56" i="7"/>
  <c r="U56" i="7"/>
  <c r="AI56" i="7"/>
  <c r="AU56" i="7"/>
  <c r="AA56" i="7"/>
  <c r="T56" i="7"/>
  <c r="AH56" i="7"/>
  <c r="AT56" i="7"/>
  <c r="L56" i="7"/>
  <c r="Z56" i="7"/>
  <c r="E56" i="7"/>
  <c r="S56" i="7"/>
  <c r="AG56" i="7"/>
  <c r="AS56" i="7"/>
  <c r="K56" i="7"/>
  <c r="Y56" i="7"/>
  <c r="D56" i="7"/>
  <c r="R56" i="7"/>
  <c r="AF56" i="7"/>
  <c r="AR56" i="7"/>
  <c r="J56" i="7"/>
  <c r="X56" i="7"/>
  <c r="C56" i="7"/>
  <c r="Q56" i="7"/>
  <c r="AE56" i="7"/>
  <c r="AQ56" i="7"/>
  <c r="I56" i="7"/>
  <c r="W56" i="7"/>
  <c r="B56" i="7"/>
  <c r="P56" i="7"/>
  <c r="AD56" i="7"/>
  <c r="AP56" i="7"/>
  <c r="AN56" i="7"/>
  <c r="AM56" i="7"/>
  <c r="AL56" i="7"/>
  <c r="AK56" i="7"/>
  <c r="AB55" i="7"/>
  <c r="U55" i="7"/>
  <c r="AI55" i="7"/>
  <c r="AU55" i="7"/>
  <c r="AA55" i="7"/>
  <c r="T55" i="7"/>
  <c r="AH55" i="7"/>
  <c r="AT55" i="7"/>
  <c r="L55" i="7"/>
  <c r="Z55" i="7"/>
  <c r="E55" i="7"/>
  <c r="S55" i="7"/>
  <c r="AG55" i="7"/>
  <c r="AS55" i="7"/>
  <c r="K55" i="7"/>
  <c r="Y55" i="7"/>
  <c r="D55" i="7"/>
  <c r="R55" i="7"/>
  <c r="AF55" i="7"/>
  <c r="AR55" i="7"/>
  <c r="J55" i="7"/>
  <c r="X55" i="7"/>
  <c r="C55" i="7"/>
  <c r="Q55" i="7"/>
  <c r="AE55" i="7"/>
  <c r="AQ55" i="7"/>
  <c r="I55" i="7"/>
  <c r="W55" i="7"/>
  <c r="B55" i="7"/>
  <c r="P55" i="7"/>
  <c r="AD55" i="7"/>
  <c r="AP55" i="7"/>
  <c r="AN55" i="7"/>
  <c r="AM55" i="7"/>
  <c r="AL55" i="7"/>
  <c r="AK55" i="7"/>
  <c r="AB54" i="7"/>
  <c r="U54" i="7"/>
  <c r="AI54" i="7"/>
  <c r="AU54" i="7"/>
  <c r="AA54" i="7"/>
  <c r="T54" i="7"/>
  <c r="AH54" i="7"/>
  <c r="AT54" i="7"/>
  <c r="L54" i="7"/>
  <c r="Z54" i="7"/>
  <c r="E54" i="7"/>
  <c r="S54" i="7"/>
  <c r="AG54" i="7"/>
  <c r="AS54" i="7"/>
  <c r="K54" i="7"/>
  <c r="Y54" i="7"/>
  <c r="D54" i="7"/>
  <c r="R54" i="7"/>
  <c r="AF54" i="7"/>
  <c r="AR54" i="7"/>
  <c r="J54" i="7"/>
  <c r="X54" i="7"/>
  <c r="C54" i="7"/>
  <c r="Q54" i="7"/>
  <c r="AE54" i="7"/>
  <c r="AQ54" i="7"/>
  <c r="I54" i="7"/>
  <c r="W54" i="7"/>
  <c r="B54" i="7"/>
  <c r="P54" i="7"/>
  <c r="AD54" i="7"/>
  <c r="AP54" i="7"/>
  <c r="AN54" i="7"/>
  <c r="AM54" i="7"/>
  <c r="AL54" i="7"/>
  <c r="AK54" i="7"/>
  <c r="AB53" i="7"/>
  <c r="U53" i="7"/>
  <c r="AI53" i="7"/>
  <c r="AU53" i="7"/>
  <c r="AA53" i="7"/>
  <c r="T53" i="7"/>
  <c r="AH53" i="7"/>
  <c r="AT53" i="7"/>
  <c r="L53" i="7"/>
  <c r="Z53" i="7"/>
  <c r="E53" i="7"/>
  <c r="S53" i="7"/>
  <c r="AG53" i="7"/>
  <c r="AS53" i="7"/>
  <c r="K53" i="7"/>
  <c r="Y53" i="7"/>
  <c r="D53" i="7"/>
  <c r="R53" i="7"/>
  <c r="AF53" i="7"/>
  <c r="AR53" i="7"/>
  <c r="J53" i="7"/>
  <c r="X53" i="7"/>
  <c r="C53" i="7"/>
  <c r="Q53" i="7"/>
  <c r="AE53" i="7"/>
  <c r="AQ53" i="7"/>
  <c r="I53" i="7"/>
  <c r="W53" i="7"/>
  <c r="B53" i="7"/>
  <c r="P53" i="7"/>
  <c r="AD53" i="7"/>
  <c r="AP53" i="7"/>
  <c r="AN53" i="7"/>
  <c r="AM53" i="7"/>
  <c r="AL53" i="7"/>
  <c r="AK53" i="7"/>
  <c r="AB52" i="7"/>
  <c r="U52" i="7"/>
  <c r="AI52" i="7"/>
  <c r="AU52" i="7"/>
  <c r="AA52" i="7"/>
  <c r="T52" i="7"/>
  <c r="AH52" i="7"/>
  <c r="AT52" i="7"/>
  <c r="L52" i="7"/>
  <c r="Z52" i="7"/>
  <c r="E52" i="7"/>
  <c r="S52" i="7"/>
  <c r="AG52" i="7"/>
  <c r="AS52" i="7"/>
  <c r="K52" i="7"/>
  <c r="Y52" i="7"/>
  <c r="D52" i="7"/>
  <c r="R52" i="7"/>
  <c r="AF52" i="7"/>
  <c r="AR52" i="7"/>
  <c r="J52" i="7"/>
  <c r="X52" i="7"/>
  <c r="C52" i="7"/>
  <c r="Q52" i="7"/>
  <c r="AE52" i="7"/>
  <c r="AQ52" i="7"/>
  <c r="I52" i="7"/>
  <c r="W52" i="7"/>
  <c r="B52" i="7"/>
  <c r="P52" i="7"/>
  <c r="AD52" i="7"/>
  <c r="AP52" i="7"/>
  <c r="AN52" i="7"/>
  <c r="AM52" i="7"/>
  <c r="AL52" i="7"/>
  <c r="AK52" i="7"/>
  <c r="AB51" i="7"/>
  <c r="U51" i="7"/>
  <c r="AI51" i="7"/>
  <c r="AU51" i="7"/>
  <c r="AA51" i="7"/>
  <c r="T51" i="7"/>
  <c r="AH51" i="7"/>
  <c r="AT51" i="7"/>
  <c r="L51" i="7"/>
  <c r="Z51" i="7"/>
  <c r="E51" i="7"/>
  <c r="S51" i="7"/>
  <c r="AG51" i="7"/>
  <c r="AS51" i="7"/>
  <c r="K51" i="7"/>
  <c r="Y51" i="7"/>
  <c r="D51" i="7"/>
  <c r="R51" i="7"/>
  <c r="AF51" i="7"/>
  <c r="AR51" i="7"/>
  <c r="J51" i="7"/>
  <c r="X51" i="7"/>
  <c r="C51" i="7"/>
  <c r="Q51" i="7"/>
  <c r="AE51" i="7"/>
  <c r="AQ51" i="7"/>
  <c r="I51" i="7"/>
  <c r="W51" i="7"/>
  <c r="B51" i="7"/>
  <c r="P51" i="7"/>
  <c r="AD51" i="7"/>
  <c r="AP51" i="7"/>
  <c r="AN51" i="7"/>
  <c r="AM51" i="7"/>
  <c r="AL51" i="7"/>
  <c r="AK51" i="7"/>
  <c r="AB50" i="7"/>
  <c r="U50" i="7"/>
  <c r="AI50" i="7"/>
  <c r="AU50" i="7"/>
  <c r="AA50" i="7"/>
  <c r="T50" i="7"/>
  <c r="AH50" i="7"/>
  <c r="AT50" i="7"/>
  <c r="L50" i="7"/>
  <c r="Z50" i="7"/>
  <c r="E50" i="7"/>
  <c r="S50" i="7"/>
  <c r="AG50" i="7"/>
  <c r="AS50" i="7"/>
  <c r="K50" i="7"/>
  <c r="Y50" i="7"/>
  <c r="D50" i="7"/>
  <c r="R50" i="7"/>
  <c r="AF50" i="7"/>
  <c r="AR50" i="7"/>
  <c r="J50" i="7"/>
  <c r="X50" i="7"/>
  <c r="C50" i="7"/>
  <c r="Q50" i="7"/>
  <c r="AE50" i="7"/>
  <c r="AQ50" i="7"/>
  <c r="I50" i="7"/>
  <c r="W50" i="7"/>
  <c r="B50" i="7"/>
  <c r="P50" i="7"/>
  <c r="AD50" i="7"/>
  <c r="AP50" i="7"/>
  <c r="AN50" i="7"/>
  <c r="AM50" i="7"/>
  <c r="AL50" i="7"/>
  <c r="AK50" i="7"/>
  <c r="AB49" i="7"/>
  <c r="U49" i="7"/>
  <c r="AI49" i="7"/>
  <c r="AU49" i="7"/>
  <c r="AA49" i="7"/>
  <c r="T49" i="7"/>
  <c r="AH49" i="7"/>
  <c r="AT49" i="7"/>
  <c r="L49" i="7"/>
  <c r="Z49" i="7"/>
  <c r="E49" i="7"/>
  <c r="S49" i="7"/>
  <c r="AG49" i="7"/>
  <c r="AS49" i="7"/>
  <c r="K49" i="7"/>
  <c r="Y49" i="7"/>
  <c r="D49" i="7"/>
  <c r="R49" i="7"/>
  <c r="AF49" i="7"/>
  <c r="AR49" i="7"/>
  <c r="J49" i="7"/>
  <c r="X49" i="7"/>
  <c r="C49" i="7"/>
  <c r="Q49" i="7"/>
  <c r="AE49" i="7"/>
  <c r="AQ49" i="7"/>
  <c r="I49" i="7"/>
  <c r="W49" i="7"/>
  <c r="B49" i="7"/>
  <c r="P49" i="7"/>
  <c r="AD49" i="7"/>
  <c r="AP49" i="7"/>
  <c r="AN49" i="7"/>
  <c r="AM49" i="7"/>
  <c r="AL49" i="7"/>
  <c r="AK49" i="7"/>
  <c r="AB48" i="7"/>
  <c r="U48" i="7"/>
  <c r="AI48" i="7"/>
  <c r="AU48" i="7"/>
  <c r="AA48" i="7"/>
  <c r="T48" i="7"/>
  <c r="AH48" i="7"/>
  <c r="AT48" i="7"/>
  <c r="L48" i="7"/>
  <c r="Z48" i="7"/>
  <c r="E48" i="7"/>
  <c r="S48" i="7"/>
  <c r="AG48" i="7"/>
  <c r="AS48" i="7"/>
  <c r="K48" i="7"/>
  <c r="Y48" i="7"/>
  <c r="D48" i="7"/>
  <c r="R48" i="7"/>
  <c r="AF48" i="7"/>
  <c r="AR48" i="7"/>
  <c r="J48" i="7"/>
  <c r="X48" i="7"/>
  <c r="C48" i="7"/>
  <c r="Q48" i="7"/>
  <c r="AE48" i="7"/>
  <c r="AQ48" i="7"/>
  <c r="I48" i="7"/>
  <c r="W48" i="7"/>
  <c r="B48" i="7"/>
  <c r="P48" i="7"/>
  <c r="AD48" i="7"/>
  <c r="AP48" i="7"/>
  <c r="AN48" i="7"/>
  <c r="AM48" i="7"/>
  <c r="AL48" i="7"/>
  <c r="AK48" i="7"/>
  <c r="AB47" i="7"/>
  <c r="U47" i="7"/>
  <c r="AI47" i="7"/>
  <c r="AU47" i="7"/>
  <c r="AA47" i="7"/>
  <c r="T47" i="7"/>
  <c r="AH47" i="7"/>
  <c r="AT47" i="7"/>
  <c r="L47" i="7"/>
  <c r="Z47" i="7"/>
  <c r="E47" i="7"/>
  <c r="S47" i="7"/>
  <c r="AG47" i="7"/>
  <c r="AS47" i="7"/>
  <c r="K47" i="7"/>
  <c r="Y47" i="7"/>
  <c r="D47" i="7"/>
  <c r="R47" i="7"/>
  <c r="AF47" i="7"/>
  <c r="AR47" i="7"/>
  <c r="J47" i="7"/>
  <c r="X47" i="7"/>
  <c r="C47" i="7"/>
  <c r="Q47" i="7"/>
  <c r="AE47" i="7"/>
  <c r="AQ47" i="7"/>
  <c r="I47" i="7"/>
  <c r="W47" i="7"/>
  <c r="B47" i="7"/>
  <c r="P47" i="7"/>
  <c r="AD47" i="7"/>
  <c r="AP47" i="7"/>
  <c r="AN47" i="7"/>
  <c r="AM47" i="7"/>
  <c r="AL47" i="7"/>
  <c r="AK47" i="7"/>
  <c r="AB44" i="7"/>
  <c r="U44" i="7"/>
  <c r="AI44" i="7"/>
  <c r="AU44" i="7"/>
  <c r="AA44" i="7"/>
  <c r="T44" i="7"/>
  <c r="AH44" i="7"/>
  <c r="AT44" i="7"/>
  <c r="L44" i="7"/>
  <c r="Z44" i="7"/>
  <c r="E44" i="7"/>
  <c r="S44" i="7"/>
  <c r="AG44" i="7"/>
  <c r="AS44" i="7"/>
  <c r="K44" i="7"/>
  <c r="Y44" i="7"/>
  <c r="D44" i="7"/>
  <c r="R44" i="7"/>
  <c r="AF44" i="7"/>
  <c r="AR44" i="7"/>
  <c r="J44" i="7"/>
  <c r="X44" i="7"/>
  <c r="C44" i="7"/>
  <c r="Q44" i="7"/>
  <c r="AE44" i="7"/>
  <c r="AQ44" i="7"/>
  <c r="I44" i="7"/>
  <c r="W44" i="7"/>
  <c r="B44" i="7"/>
  <c r="P44" i="7"/>
  <c r="AD44" i="7"/>
  <c r="AP44" i="7"/>
  <c r="AN44" i="7"/>
  <c r="AM44" i="7"/>
  <c r="AL44" i="7"/>
  <c r="AK44" i="7"/>
  <c r="AB43" i="7"/>
  <c r="U43" i="7"/>
  <c r="AI43" i="7"/>
  <c r="AU43" i="7"/>
  <c r="AA43" i="7"/>
  <c r="T43" i="7"/>
  <c r="AH43" i="7"/>
  <c r="AT43" i="7"/>
  <c r="L43" i="7"/>
  <c r="Z43" i="7"/>
  <c r="E43" i="7"/>
  <c r="S43" i="7"/>
  <c r="AG43" i="7"/>
  <c r="AS43" i="7"/>
  <c r="K43" i="7"/>
  <c r="Y43" i="7"/>
  <c r="D43" i="7"/>
  <c r="R43" i="7"/>
  <c r="AF43" i="7"/>
  <c r="AR43" i="7"/>
  <c r="J43" i="7"/>
  <c r="X43" i="7"/>
  <c r="C43" i="7"/>
  <c r="Q43" i="7"/>
  <c r="AE43" i="7"/>
  <c r="AQ43" i="7"/>
  <c r="I43" i="7"/>
  <c r="W43" i="7"/>
  <c r="B43" i="7"/>
  <c r="P43" i="7"/>
  <c r="AD43" i="7"/>
  <c r="AP43" i="7"/>
  <c r="AN43" i="7"/>
  <c r="AM43" i="7"/>
  <c r="AL43" i="7"/>
  <c r="AK43" i="7"/>
  <c r="AB42" i="7"/>
  <c r="U42" i="7"/>
  <c r="AI42" i="7"/>
  <c r="AU42" i="7"/>
  <c r="AA42" i="7"/>
  <c r="T42" i="7"/>
  <c r="AH42" i="7"/>
  <c r="AT42" i="7"/>
  <c r="L42" i="7"/>
  <c r="Z42" i="7"/>
  <c r="E42" i="7"/>
  <c r="S42" i="7"/>
  <c r="AG42" i="7"/>
  <c r="AS42" i="7"/>
  <c r="K42" i="7"/>
  <c r="Y42" i="7"/>
  <c r="D42" i="7"/>
  <c r="R42" i="7"/>
  <c r="AF42" i="7"/>
  <c r="AR42" i="7"/>
  <c r="J42" i="7"/>
  <c r="X42" i="7"/>
  <c r="C42" i="7"/>
  <c r="Q42" i="7"/>
  <c r="AE42" i="7"/>
  <c r="AQ42" i="7"/>
  <c r="I42" i="7"/>
  <c r="W42" i="7"/>
  <c r="B42" i="7"/>
  <c r="P42" i="7"/>
  <c r="AD42" i="7"/>
  <c r="AP42" i="7"/>
  <c r="AN42" i="7"/>
  <c r="AM42" i="7"/>
  <c r="AL42" i="7"/>
  <c r="AK42" i="7"/>
  <c r="AB41" i="7"/>
  <c r="U41" i="7"/>
  <c r="AI41" i="7"/>
  <c r="AU41" i="7"/>
  <c r="AA41" i="7"/>
  <c r="T41" i="7"/>
  <c r="AH41" i="7"/>
  <c r="AT41" i="7"/>
  <c r="L41" i="7"/>
  <c r="Z41" i="7"/>
  <c r="E41" i="7"/>
  <c r="S41" i="7"/>
  <c r="AG41" i="7"/>
  <c r="AS41" i="7"/>
  <c r="K41" i="7"/>
  <c r="Y41" i="7"/>
  <c r="D41" i="7"/>
  <c r="R41" i="7"/>
  <c r="AF41" i="7"/>
  <c r="AR41" i="7"/>
  <c r="J41" i="7"/>
  <c r="X41" i="7"/>
  <c r="C41" i="7"/>
  <c r="Q41" i="7"/>
  <c r="AE41" i="7"/>
  <c r="AQ41" i="7"/>
  <c r="I41" i="7"/>
  <c r="W41" i="7"/>
  <c r="B41" i="7"/>
  <c r="P41" i="7"/>
  <c r="AD41" i="7"/>
  <c r="AP41" i="7"/>
  <c r="AN41" i="7"/>
  <c r="AM41" i="7"/>
  <c r="AL41" i="7"/>
  <c r="AK41" i="7"/>
  <c r="AB40" i="7"/>
  <c r="U40" i="7"/>
  <c r="AI40" i="7"/>
  <c r="AU40" i="7"/>
  <c r="AA40" i="7"/>
  <c r="T40" i="7"/>
  <c r="AH40" i="7"/>
  <c r="AT40" i="7"/>
  <c r="L40" i="7"/>
  <c r="Z40" i="7"/>
  <c r="E40" i="7"/>
  <c r="S40" i="7"/>
  <c r="AG40" i="7"/>
  <c r="AS40" i="7"/>
  <c r="K40" i="7"/>
  <c r="Y40" i="7"/>
  <c r="D40" i="7"/>
  <c r="R40" i="7"/>
  <c r="AF40" i="7"/>
  <c r="AR40" i="7"/>
  <c r="J40" i="7"/>
  <c r="X40" i="7"/>
  <c r="C40" i="7"/>
  <c r="Q40" i="7"/>
  <c r="AE40" i="7"/>
  <c r="AQ40" i="7"/>
  <c r="I40" i="7"/>
  <c r="W40" i="7"/>
  <c r="B40" i="7"/>
  <c r="P40" i="7"/>
  <c r="AD40" i="7"/>
  <c r="AP40" i="7"/>
  <c r="AN40" i="7"/>
  <c r="AM40" i="7"/>
  <c r="AL40" i="7"/>
  <c r="AK40" i="7"/>
  <c r="AB39" i="7"/>
  <c r="U39" i="7"/>
  <c r="AI39" i="7"/>
  <c r="AU39" i="7"/>
  <c r="AA39" i="7"/>
  <c r="T39" i="7"/>
  <c r="AH39" i="7"/>
  <c r="AT39" i="7"/>
  <c r="L39" i="7"/>
  <c r="Z39" i="7"/>
  <c r="E39" i="7"/>
  <c r="S39" i="7"/>
  <c r="AG39" i="7"/>
  <c r="AS39" i="7"/>
  <c r="K39" i="7"/>
  <c r="Y39" i="7"/>
  <c r="D39" i="7"/>
  <c r="R39" i="7"/>
  <c r="AF39" i="7"/>
  <c r="AR39" i="7"/>
  <c r="J39" i="7"/>
  <c r="X39" i="7"/>
  <c r="C39" i="7"/>
  <c r="Q39" i="7"/>
  <c r="AE39" i="7"/>
  <c r="AQ39" i="7"/>
  <c r="I39" i="7"/>
  <c r="W39" i="7"/>
  <c r="B39" i="7"/>
  <c r="P39" i="7"/>
  <c r="AD39" i="7"/>
  <c r="AP39" i="7"/>
  <c r="AN39" i="7"/>
  <c r="AM39" i="7"/>
  <c r="AL39" i="7"/>
  <c r="AK39" i="7"/>
  <c r="AB38" i="7"/>
  <c r="U38" i="7"/>
  <c r="AI38" i="7"/>
  <c r="AU38" i="7"/>
  <c r="AA38" i="7"/>
  <c r="T38" i="7"/>
  <c r="AH38" i="7"/>
  <c r="AT38" i="7"/>
  <c r="L38" i="7"/>
  <c r="E38" i="7"/>
  <c r="S38" i="7"/>
  <c r="AG38" i="7"/>
  <c r="AS38" i="7"/>
  <c r="K38" i="7"/>
  <c r="Y38" i="7"/>
  <c r="D38" i="7"/>
  <c r="R38" i="7"/>
  <c r="AF38" i="7"/>
  <c r="AR38" i="7"/>
  <c r="J38" i="7"/>
  <c r="X38" i="7"/>
  <c r="C38" i="7"/>
  <c r="Q38" i="7"/>
  <c r="AE38" i="7"/>
  <c r="AQ38" i="7"/>
  <c r="I38" i="7"/>
  <c r="W38" i="7"/>
  <c r="B38" i="7"/>
  <c r="P38" i="7"/>
  <c r="AD38" i="7"/>
  <c r="AP38" i="7"/>
  <c r="AL38" i="7"/>
  <c r="AK38" i="7"/>
  <c r="AB37" i="7"/>
  <c r="U37" i="7"/>
  <c r="AI37" i="7"/>
  <c r="AU37" i="7"/>
  <c r="AA37" i="7"/>
  <c r="T37" i="7"/>
  <c r="AH37" i="7"/>
  <c r="AT37" i="7"/>
  <c r="L37" i="7"/>
  <c r="Z37" i="7"/>
  <c r="E37" i="7"/>
  <c r="S37" i="7"/>
  <c r="AG37" i="7"/>
  <c r="AS37" i="7"/>
  <c r="K37" i="7"/>
  <c r="Y37" i="7"/>
  <c r="D37" i="7"/>
  <c r="R37" i="7"/>
  <c r="AF37" i="7"/>
  <c r="AR37" i="7"/>
  <c r="J37" i="7"/>
  <c r="X37" i="7"/>
  <c r="C37" i="7"/>
  <c r="Q37" i="7"/>
  <c r="AE37" i="7"/>
  <c r="AQ37" i="7"/>
  <c r="I37" i="7"/>
  <c r="W37" i="7"/>
  <c r="B37" i="7"/>
  <c r="P37" i="7"/>
  <c r="AD37" i="7"/>
  <c r="AP37" i="7"/>
  <c r="AN37" i="7"/>
  <c r="AM37" i="7"/>
  <c r="AL37" i="7"/>
  <c r="AK37" i="7"/>
  <c r="AB36" i="7"/>
  <c r="U36" i="7"/>
  <c r="AI36" i="7"/>
  <c r="AU36" i="7"/>
  <c r="AA36" i="7"/>
  <c r="T36" i="7"/>
  <c r="AH36" i="7"/>
  <c r="AT36" i="7"/>
  <c r="L36" i="7"/>
  <c r="Z36" i="7"/>
  <c r="E36" i="7"/>
  <c r="S36" i="7"/>
  <c r="AG36" i="7"/>
  <c r="AS36" i="7"/>
  <c r="K36" i="7"/>
  <c r="Y36" i="7"/>
  <c r="D36" i="7"/>
  <c r="R36" i="7"/>
  <c r="AF36" i="7"/>
  <c r="AR36" i="7"/>
  <c r="J36" i="7"/>
  <c r="X36" i="7"/>
  <c r="C36" i="7"/>
  <c r="Q36" i="7"/>
  <c r="AE36" i="7"/>
  <c r="AQ36" i="7"/>
  <c r="I36" i="7"/>
  <c r="W36" i="7"/>
  <c r="B36" i="7"/>
  <c r="P36" i="7"/>
  <c r="AD36" i="7"/>
  <c r="AP36" i="7"/>
  <c r="AN36" i="7"/>
  <c r="AM36" i="7"/>
  <c r="AL36" i="7"/>
  <c r="AK36" i="7"/>
  <c r="AB35" i="7"/>
  <c r="U35" i="7"/>
  <c r="AI35" i="7"/>
  <c r="AU35" i="7"/>
  <c r="AA35" i="7"/>
  <c r="T35" i="7"/>
  <c r="AH35" i="7"/>
  <c r="AT35" i="7"/>
  <c r="L35" i="7"/>
  <c r="Z35" i="7"/>
  <c r="E35" i="7"/>
  <c r="S35" i="7"/>
  <c r="AG35" i="7"/>
  <c r="AS35" i="7"/>
  <c r="K35" i="7"/>
  <c r="Y35" i="7"/>
  <c r="D35" i="7"/>
  <c r="R35" i="7"/>
  <c r="AF35" i="7"/>
  <c r="AR35" i="7"/>
  <c r="J35" i="7"/>
  <c r="X35" i="7"/>
  <c r="C35" i="7"/>
  <c r="Q35" i="7"/>
  <c r="AE35" i="7"/>
  <c r="AQ35" i="7"/>
  <c r="I35" i="7"/>
  <c r="W35" i="7"/>
  <c r="B35" i="7"/>
  <c r="P35" i="7"/>
  <c r="AD35" i="7"/>
  <c r="AP35" i="7"/>
  <c r="AN35" i="7"/>
  <c r="AM35" i="7"/>
  <c r="AL35" i="7"/>
  <c r="AK35" i="7"/>
  <c r="AB34" i="7"/>
  <c r="U34" i="7"/>
  <c r="AI34" i="7"/>
  <c r="AU34" i="7"/>
  <c r="AA34" i="7"/>
  <c r="T34" i="7"/>
  <c r="AH34" i="7"/>
  <c r="AT34" i="7"/>
  <c r="L34" i="7"/>
  <c r="Z34" i="7"/>
  <c r="E34" i="7"/>
  <c r="S34" i="7"/>
  <c r="AG34" i="7"/>
  <c r="AS34" i="7"/>
  <c r="K34" i="7"/>
  <c r="Y34" i="7"/>
  <c r="D34" i="7"/>
  <c r="R34" i="7"/>
  <c r="AF34" i="7"/>
  <c r="AR34" i="7"/>
  <c r="J34" i="7"/>
  <c r="X34" i="7"/>
  <c r="C34" i="7"/>
  <c r="Q34" i="7"/>
  <c r="AE34" i="7"/>
  <c r="AQ34" i="7"/>
  <c r="I34" i="7"/>
  <c r="W34" i="7"/>
  <c r="B34" i="7"/>
  <c r="P34" i="7"/>
  <c r="AD34" i="7"/>
  <c r="AP34" i="7"/>
  <c r="AN34" i="7"/>
  <c r="AM34" i="7"/>
  <c r="AL34" i="7"/>
  <c r="AK34" i="7"/>
  <c r="AB33" i="7"/>
  <c r="U33" i="7"/>
  <c r="AI33" i="7"/>
  <c r="AU33" i="7"/>
  <c r="AA33" i="7"/>
  <c r="T33" i="7"/>
  <c r="AH33" i="7"/>
  <c r="AT33" i="7"/>
  <c r="L33" i="7"/>
  <c r="Z33" i="7"/>
  <c r="E33" i="7"/>
  <c r="S33" i="7"/>
  <c r="AG33" i="7"/>
  <c r="AS33" i="7"/>
  <c r="K33" i="7"/>
  <c r="Y33" i="7"/>
  <c r="D33" i="7"/>
  <c r="R33" i="7"/>
  <c r="AF33" i="7"/>
  <c r="AR33" i="7"/>
  <c r="J33" i="7"/>
  <c r="X33" i="7"/>
  <c r="C33" i="7"/>
  <c r="Q33" i="7"/>
  <c r="AE33" i="7"/>
  <c r="AQ33" i="7"/>
  <c r="I33" i="7"/>
  <c r="W33" i="7"/>
  <c r="B33" i="7"/>
  <c r="P33" i="7"/>
  <c r="AD33" i="7"/>
  <c r="AP33" i="7"/>
  <c r="AN33" i="7"/>
  <c r="AM33" i="7"/>
  <c r="AL33" i="7"/>
  <c r="AK33" i="7"/>
  <c r="AB32" i="7"/>
  <c r="U32" i="7"/>
  <c r="AI32" i="7"/>
  <c r="AU32" i="7"/>
  <c r="AA32" i="7"/>
  <c r="T32" i="7"/>
  <c r="AH32" i="7"/>
  <c r="AT32" i="7"/>
  <c r="L32" i="7"/>
  <c r="Z32" i="7"/>
  <c r="E32" i="7"/>
  <c r="S32" i="7"/>
  <c r="AG32" i="7"/>
  <c r="AS32" i="7"/>
  <c r="K32" i="7"/>
  <c r="Y32" i="7"/>
  <c r="D32" i="7"/>
  <c r="R32" i="7"/>
  <c r="AF32" i="7"/>
  <c r="AR32" i="7"/>
  <c r="J32" i="7"/>
  <c r="X32" i="7"/>
  <c r="C32" i="7"/>
  <c r="Q32" i="7"/>
  <c r="AE32" i="7"/>
  <c r="AQ32" i="7"/>
  <c r="I32" i="7"/>
  <c r="W32" i="7"/>
  <c r="B32" i="7"/>
  <c r="P32" i="7"/>
  <c r="AD32" i="7"/>
  <c r="AP32" i="7"/>
  <c r="AN32" i="7"/>
  <c r="AM32" i="7"/>
  <c r="AL32" i="7"/>
  <c r="AK32" i="7"/>
  <c r="AB31" i="7"/>
  <c r="U31" i="7"/>
  <c r="AI31" i="7"/>
  <c r="AU31" i="7"/>
  <c r="AA31" i="7"/>
  <c r="T31" i="7"/>
  <c r="AH31" i="7"/>
  <c r="AT31" i="7"/>
  <c r="L31" i="7"/>
  <c r="Z31" i="7"/>
  <c r="E31" i="7"/>
  <c r="S31" i="7"/>
  <c r="AG31" i="7"/>
  <c r="AS31" i="7"/>
  <c r="K31" i="7"/>
  <c r="Y31" i="7"/>
  <c r="D31" i="7"/>
  <c r="R31" i="7"/>
  <c r="AF31" i="7"/>
  <c r="AR31" i="7"/>
  <c r="J31" i="7"/>
  <c r="X31" i="7"/>
  <c r="C31" i="7"/>
  <c r="Q31" i="7"/>
  <c r="AE31" i="7"/>
  <c r="AQ31" i="7"/>
  <c r="I31" i="7"/>
  <c r="W31" i="7"/>
  <c r="B31" i="7"/>
  <c r="P31" i="7"/>
  <c r="AD31" i="7"/>
  <c r="AP31" i="7"/>
  <c r="AN31" i="7"/>
  <c r="AM31" i="7"/>
  <c r="AL31" i="7"/>
  <c r="AK31" i="7"/>
  <c r="AB30" i="7"/>
  <c r="U30" i="7"/>
  <c r="AI30" i="7"/>
  <c r="AU30" i="7"/>
  <c r="AA30" i="7"/>
  <c r="T30" i="7"/>
  <c r="AH30" i="7"/>
  <c r="AT30" i="7"/>
  <c r="L30" i="7"/>
  <c r="Z30" i="7"/>
  <c r="E30" i="7"/>
  <c r="S30" i="7"/>
  <c r="AG30" i="7"/>
  <c r="AS30" i="7"/>
  <c r="K30" i="7"/>
  <c r="Y30" i="7"/>
  <c r="D30" i="7"/>
  <c r="R30" i="7"/>
  <c r="AF30" i="7"/>
  <c r="AR30" i="7"/>
  <c r="J30" i="7"/>
  <c r="X30" i="7"/>
  <c r="C30" i="7"/>
  <c r="Q30" i="7"/>
  <c r="AE30" i="7"/>
  <c r="AQ30" i="7"/>
  <c r="I30" i="7"/>
  <c r="W30" i="7"/>
  <c r="B30" i="7"/>
  <c r="P30" i="7"/>
  <c r="AD30" i="7"/>
  <c r="AP30" i="7"/>
  <c r="AN30" i="7"/>
  <c r="AM30" i="7"/>
  <c r="AL30" i="7"/>
  <c r="AK30" i="7"/>
  <c r="AB29" i="7"/>
  <c r="U29" i="7"/>
  <c r="AI29" i="7"/>
  <c r="AU29" i="7"/>
  <c r="AA29" i="7"/>
  <c r="T29" i="7"/>
  <c r="AH29" i="7"/>
  <c r="AT29" i="7"/>
  <c r="L29" i="7"/>
  <c r="E29" i="7"/>
  <c r="S29" i="7"/>
  <c r="AG29" i="7"/>
  <c r="AS29" i="7"/>
  <c r="K29" i="7"/>
  <c r="D29" i="7"/>
  <c r="R29" i="7"/>
  <c r="AF29" i="7"/>
  <c r="AR29" i="7"/>
  <c r="J29" i="7"/>
  <c r="C29" i="7"/>
  <c r="Q29" i="7"/>
  <c r="AE29" i="7"/>
  <c r="AQ29" i="7"/>
  <c r="I29" i="7"/>
  <c r="B29" i="7"/>
  <c r="P29" i="7"/>
  <c r="AD29" i="7"/>
  <c r="AP29" i="7"/>
  <c r="AL29" i="7"/>
  <c r="AK29" i="7"/>
  <c r="AB26" i="7"/>
  <c r="U26" i="7"/>
  <c r="AI26" i="7"/>
  <c r="AU26" i="7"/>
  <c r="AA26" i="7"/>
  <c r="T26" i="7"/>
  <c r="AH26" i="7"/>
  <c r="AT26" i="7"/>
  <c r="L26" i="7"/>
  <c r="E26" i="7"/>
  <c r="S26" i="7"/>
  <c r="AG26" i="7"/>
  <c r="AS26" i="7"/>
  <c r="K26" i="7"/>
  <c r="D26" i="7"/>
  <c r="R26" i="7"/>
  <c r="AF26" i="7"/>
  <c r="AR26" i="7"/>
  <c r="J26" i="7"/>
  <c r="X26" i="7"/>
  <c r="C26" i="7"/>
  <c r="Q26" i="7"/>
  <c r="AE26" i="7"/>
  <c r="AQ26" i="7"/>
  <c r="I26" i="7"/>
  <c r="B26" i="7"/>
  <c r="P26" i="7"/>
  <c r="AD26" i="7"/>
  <c r="AP26" i="7"/>
  <c r="AL26" i="7"/>
  <c r="AK26" i="7"/>
  <c r="AB25" i="7"/>
  <c r="U25" i="7"/>
  <c r="AI25" i="7"/>
  <c r="AU25" i="7"/>
  <c r="AA25" i="7"/>
  <c r="T25" i="7"/>
  <c r="AH25" i="7"/>
  <c r="AT25" i="7"/>
  <c r="L25" i="7"/>
  <c r="E25" i="7"/>
  <c r="S25" i="7"/>
  <c r="AG25" i="7"/>
  <c r="AS25" i="7"/>
  <c r="K25" i="7"/>
  <c r="D25" i="7"/>
  <c r="R25" i="7"/>
  <c r="AF25" i="7"/>
  <c r="AR25" i="7"/>
  <c r="J25" i="7"/>
  <c r="C25" i="7"/>
  <c r="Q25" i="7"/>
  <c r="AE25" i="7"/>
  <c r="AQ25" i="7"/>
  <c r="I25" i="7"/>
  <c r="B25" i="7"/>
  <c r="P25" i="7"/>
  <c r="AD25" i="7"/>
  <c r="AP25" i="7"/>
  <c r="AL25" i="7"/>
  <c r="AK25" i="7"/>
  <c r="AB24" i="7"/>
  <c r="U24" i="7"/>
  <c r="AI24" i="7"/>
  <c r="AU24" i="7"/>
  <c r="AA24" i="7"/>
  <c r="T24" i="7"/>
  <c r="AH24" i="7"/>
  <c r="AT24" i="7"/>
  <c r="L24" i="7"/>
  <c r="Z24" i="7"/>
  <c r="E24" i="7"/>
  <c r="S24" i="7"/>
  <c r="AG24" i="7"/>
  <c r="AS24" i="7"/>
  <c r="K24" i="7"/>
  <c r="Y24" i="7"/>
  <c r="D24" i="7"/>
  <c r="R24" i="7"/>
  <c r="AF24" i="7"/>
  <c r="AR24" i="7"/>
  <c r="J24" i="7"/>
  <c r="X24" i="7"/>
  <c r="C24" i="7"/>
  <c r="Q24" i="7"/>
  <c r="AE24" i="7"/>
  <c r="AQ24" i="7"/>
  <c r="I24" i="7"/>
  <c r="W24" i="7"/>
  <c r="B24" i="7"/>
  <c r="P24" i="7"/>
  <c r="AD24" i="7"/>
  <c r="AP24" i="7"/>
  <c r="AN24" i="7"/>
  <c r="AM24" i="7"/>
  <c r="AL24" i="7"/>
  <c r="AK24" i="7"/>
  <c r="AB23" i="7"/>
  <c r="U23" i="7"/>
  <c r="AI23" i="7"/>
  <c r="AU23" i="7"/>
  <c r="AA23" i="7"/>
  <c r="T23" i="7"/>
  <c r="AH23" i="7"/>
  <c r="AT23" i="7"/>
  <c r="L23" i="7"/>
  <c r="Z23" i="7"/>
  <c r="E23" i="7"/>
  <c r="S23" i="7"/>
  <c r="AG23" i="7"/>
  <c r="AS23" i="7"/>
  <c r="K23" i="7"/>
  <c r="D23" i="7"/>
  <c r="R23" i="7"/>
  <c r="AF23" i="7"/>
  <c r="AR23" i="7"/>
  <c r="J23" i="7"/>
  <c r="X23" i="7"/>
  <c r="C23" i="7"/>
  <c r="Q23" i="7"/>
  <c r="AE23" i="7"/>
  <c r="AQ23" i="7"/>
  <c r="I23" i="7"/>
  <c r="W23" i="7"/>
  <c r="B23" i="7"/>
  <c r="P23" i="7"/>
  <c r="AD23" i="7"/>
  <c r="AP23" i="7"/>
  <c r="AL23" i="7"/>
  <c r="AK23" i="7"/>
  <c r="AB22" i="7"/>
  <c r="U22" i="7"/>
  <c r="AI22" i="7"/>
  <c r="AU22" i="7"/>
  <c r="AA22" i="7"/>
  <c r="T22" i="7"/>
  <c r="AH22" i="7"/>
  <c r="AT22" i="7"/>
  <c r="L22" i="7"/>
  <c r="Z22" i="7"/>
  <c r="E22" i="7"/>
  <c r="S22" i="7"/>
  <c r="AG22" i="7"/>
  <c r="AS22" i="7"/>
  <c r="K22" i="7"/>
  <c r="Y22" i="7"/>
  <c r="D22" i="7"/>
  <c r="R22" i="7"/>
  <c r="AF22" i="7"/>
  <c r="AR22" i="7"/>
  <c r="J22" i="7"/>
  <c r="X22" i="7"/>
  <c r="C22" i="7"/>
  <c r="Q22" i="7"/>
  <c r="AE22" i="7"/>
  <c r="AQ22" i="7"/>
  <c r="I22" i="7"/>
  <c r="W22" i="7"/>
  <c r="B22" i="7"/>
  <c r="P22" i="7"/>
  <c r="AD22" i="7"/>
  <c r="AP22" i="7"/>
  <c r="AN22" i="7"/>
  <c r="AM22" i="7"/>
  <c r="AL22" i="7"/>
  <c r="AK22" i="7"/>
  <c r="AB21" i="7"/>
  <c r="U21" i="7"/>
  <c r="AI21" i="7"/>
  <c r="AU21" i="7"/>
  <c r="AA21" i="7"/>
  <c r="T21" i="7"/>
  <c r="AH21" i="7"/>
  <c r="AT21" i="7"/>
  <c r="L21" i="7"/>
  <c r="Z21" i="7"/>
  <c r="E21" i="7"/>
  <c r="S21" i="7"/>
  <c r="AG21" i="7"/>
  <c r="AS21" i="7"/>
  <c r="K21" i="7"/>
  <c r="Y21" i="7"/>
  <c r="D21" i="7"/>
  <c r="R21" i="7"/>
  <c r="AF21" i="7"/>
  <c r="AR21" i="7"/>
  <c r="J21" i="7"/>
  <c r="X21" i="7"/>
  <c r="C21" i="7"/>
  <c r="Q21" i="7"/>
  <c r="AE21" i="7"/>
  <c r="AQ21" i="7"/>
  <c r="I21" i="7"/>
  <c r="W21" i="7"/>
  <c r="B21" i="7"/>
  <c r="P21" i="7"/>
  <c r="AD21" i="7"/>
  <c r="AP21" i="7"/>
  <c r="AN21" i="7"/>
  <c r="AM21" i="7"/>
  <c r="AL21" i="7"/>
  <c r="AK21" i="7"/>
  <c r="AB20" i="7"/>
  <c r="U20" i="7"/>
  <c r="AI20" i="7"/>
  <c r="AU20" i="7"/>
  <c r="AA20" i="7"/>
  <c r="T20" i="7"/>
  <c r="AH20" i="7"/>
  <c r="AT20" i="7"/>
  <c r="L20" i="7"/>
  <c r="Z20" i="7"/>
  <c r="E20" i="7"/>
  <c r="S20" i="7"/>
  <c r="AG20" i="7"/>
  <c r="AS20" i="7"/>
  <c r="K20" i="7"/>
  <c r="D20" i="7"/>
  <c r="R20" i="7"/>
  <c r="AF20" i="7"/>
  <c r="AR20" i="7"/>
  <c r="J20" i="7"/>
  <c r="C20" i="7"/>
  <c r="Q20" i="7"/>
  <c r="AE20" i="7"/>
  <c r="AQ20" i="7"/>
  <c r="I20" i="7"/>
  <c r="B20" i="7"/>
  <c r="P20" i="7"/>
  <c r="AD20" i="7"/>
  <c r="AP20" i="7"/>
  <c r="AL20" i="7"/>
  <c r="AK20" i="7"/>
  <c r="AB19" i="7"/>
  <c r="U19" i="7"/>
  <c r="AI19" i="7"/>
  <c r="AU19" i="7"/>
  <c r="AA19" i="7"/>
  <c r="T19" i="7"/>
  <c r="AH19" i="7"/>
  <c r="AT19" i="7"/>
  <c r="L19" i="7"/>
  <c r="E19" i="7"/>
  <c r="S19" i="7"/>
  <c r="AG19" i="7"/>
  <c r="AS19" i="7"/>
  <c r="K19" i="7"/>
  <c r="D19" i="7"/>
  <c r="R19" i="7"/>
  <c r="AF19" i="7"/>
  <c r="AR19" i="7"/>
  <c r="J19" i="7"/>
  <c r="C19" i="7"/>
  <c r="Q19" i="7"/>
  <c r="AE19" i="7"/>
  <c r="AQ19" i="7"/>
  <c r="I19" i="7"/>
  <c r="B19" i="7"/>
  <c r="P19" i="7"/>
  <c r="AD19" i="7"/>
  <c r="AP19" i="7"/>
  <c r="AL19" i="7"/>
  <c r="AK19" i="7"/>
  <c r="AB18" i="7"/>
  <c r="U18" i="7"/>
  <c r="AI18" i="7"/>
  <c r="AU18" i="7"/>
  <c r="AA18" i="7"/>
  <c r="T18" i="7"/>
  <c r="AH18" i="7"/>
  <c r="AT18" i="7"/>
  <c r="L18" i="7"/>
  <c r="Z18" i="7"/>
  <c r="E18" i="7"/>
  <c r="S18" i="7"/>
  <c r="AG18" i="7"/>
  <c r="AS18" i="7"/>
  <c r="K18" i="7"/>
  <c r="Y18" i="7"/>
  <c r="D18" i="7"/>
  <c r="R18" i="7"/>
  <c r="AF18" i="7"/>
  <c r="AR18" i="7"/>
  <c r="J18" i="7"/>
  <c r="X18" i="7"/>
  <c r="C18" i="7"/>
  <c r="Q18" i="7"/>
  <c r="AE18" i="7"/>
  <c r="AQ18" i="7"/>
  <c r="I18" i="7"/>
  <c r="W18" i="7"/>
  <c r="B18" i="7"/>
  <c r="P18" i="7"/>
  <c r="AD18" i="7"/>
  <c r="AP18" i="7"/>
  <c r="AN18" i="7"/>
  <c r="AM18" i="7"/>
  <c r="AL18" i="7"/>
  <c r="AK18" i="7"/>
  <c r="AB17" i="7"/>
  <c r="U17" i="7"/>
  <c r="AI17" i="7"/>
  <c r="AU17" i="7"/>
  <c r="AA17" i="7"/>
  <c r="T17" i="7"/>
  <c r="AH17" i="7"/>
  <c r="AT17" i="7"/>
  <c r="L17" i="7"/>
  <c r="Z17" i="7"/>
  <c r="E17" i="7"/>
  <c r="S17" i="7"/>
  <c r="AG17" i="7"/>
  <c r="AS17" i="7"/>
  <c r="K17" i="7"/>
  <c r="Y17" i="7"/>
  <c r="D17" i="7"/>
  <c r="R17" i="7"/>
  <c r="AF17" i="7"/>
  <c r="AR17" i="7"/>
  <c r="J17" i="7"/>
  <c r="X17" i="7"/>
  <c r="C17" i="7"/>
  <c r="Q17" i="7"/>
  <c r="AE17" i="7"/>
  <c r="AQ17" i="7"/>
  <c r="I17" i="7"/>
  <c r="W17" i="7"/>
  <c r="B17" i="7"/>
  <c r="P17" i="7"/>
  <c r="AD17" i="7"/>
  <c r="AP17" i="7"/>
  <c r="AN17" i="7"/>
  <c r="AM17" i="7"/>
  <c r="AL17" i="7"/>
  <c r="AK17" i="7"/>
  <c r="AB16" i="7"/>
  <c r="U16" i="7"/>
  <c r="AI16" i="7"/>
  <c r="AU16" i="7"/>
  <c r="AA16" i="7"/>
  <c r="T16" i="7"/>
  <c r="AH16" i="7"/>
  <c r="AT16" i="7"/>
  <c r="L16" i="7"/>
  <c r="Z16" i="7"/>
  <c r="E16" i="7"/>
  <c r="S16" i="7"/>
  <c r="AG16" i="7"/>
  <c r="AS16" i="7"/>
  <c r="K16" i="7"/>
  <c r="Y16" i="7"/>
  <c r="D16" i="7"/>
  <c r="R16" i="7"/>
  <c r="AF16" i="7"/>
  <c r="AR16" i="7"/>
  <c r="J16" i="7"/>
  <c r="X16" i="7"/>
  <c r="C16" i="7"/>
  <c r="Q16" i="7"/>
  <c r="AE16" i="7"/>
  <c r="AQ16" i="7"/>
  <c r="I16" i="7"/>
  <c r="W16" i="7"/>
  <c r="B16" i="7"/>
  <c r="P16" i="7"/>
  <c r="AD16" i="7"/>
  <c r="AP16" i="7"/>
  <c r="AN16" i="7"/>
  <c r="AM16" i="7"/>
  <c r="AL16" i="7"/>
  <c r="AK16" i="7"/>
  <c r="AB15" i="7"/>
  <c r="U15" i="7"/>
  <c r="AI15" i="7"/>
  <c r="AU15" i="7"/>
  <c r="AA15" i="7"/>
  <c r="T15" i="7"/>
  <c r="AH15" i="7"/>
  <c r="AT15" i="7"/>
  <c r="L15" i="7"/>
  <c r="Z15" i="7"/>
  <c r="E15" i="7"/>
  <c r="S15" i="7"/>
  <c r="AG15" i="7"/>
  <c r="AS15" i="7"/>
  <c r="K15" i="7"/>
  <c r="Y15" i="7"/>
  <c r="D15" i="7"/>
  <c r="R15" i="7"/>
  <c r="AF15" i="7"/>
  <c r="AR15" i="7"/>
  <c r="J15" i="7"/>
  <c r="X15" i="7"/>
  <c r="C15" i="7"/>
  <c r="Q15" i="7"/>
  <c r="AE15" i="7"/>
  <c r="AQ15" i="7"/>
  <c r="I15" i="7"/>
  <c r="W15" i="7"/>
  <c r="B15" i="7"/>
  <c r="P15" i="7"/>
  <c r="AD15" i="7"/>
  <c r="AP15" i="7"/>
  <c r="AN15" i="7"/>
  <c r="AM15" i="7"/>
  <c r="AL15" i="7"/>
  <c r="AK15" i="7"/>
  <c r="AB14" i="7"/>
  <c r="U14" i="7"/>
  <c r="AI14" i="7"/>
  <c r="AU14" i="7"/>
  <c r="AA14" i="7"/>
  <c r="T14" i="7"/>
  <c r="AH14" i="7"/>
  <c r="AT14" i="7"/>
  <c r="L14" i="7"/>
  <c r="E14" i="7"/>
  <c r="S14" i="7"/>
  <c r="AG14" i="7"/>
  <c r="AS14" i="7"/>
  <c r="K14" i="7"/>
  <c r="D14" i="7"/>
  <c r="R14" i="7"/>
  <c r="AF14" i="7"/>
  <c r="AR14" i="7"/>
  <c r="J14" i="7"/>
  <c r="C14" i="7"/>
  <c r="Q14" i="7"/>
  <c r="AE14" i="7"/>
  <c r="AQ14" i="7"/>
  <c r="I14" i="7"/>
  <c r="B14" i="7"/>
  <c r="P14" i="7"/>
  <c r="AD14" i="7"/>
  <c r="AP14" i="7"/>
  <c r="AL14" i="7"/>
  <c r="AK14" i="7"/>
  <c r="AB13" i="7"/>
  <c r="U13" i="7"/>
  <c r="AI13" i="7"/>
  <c r="AU13" i="7"/>
  <c r="AA13" i="7"/>
  <c r="T13" i="7"/>
  <c r="AH13" i="7"/>
  <c r="AT13" i="7"/>
  <c r="L13" i="7"/>
  <c r="Z13" i="7"/>
  <c r="E13" i="7"/>
  <c r="S13" i="7"/>
  <c r="AG13" i="7"/>
  <c r="AS13" i="7"/>
  <c r="K13" i="7"/>
  <c r="Y13" i="7"/>
  <c r="D13" i="7"/>
  <c r="R13" i="7"/>
  <c r="AF13" i="7"/>
  <c r="AR13" i="7"/>
  <c r="J13" i="7"/>
  <c r="X13" i="7"/>
  <c r="C13" i="7"/>
  <c r="Q13" i="7"/>
  <c r="AE13" i="7"/>
  <c r="AQ13" i="7"/>
  <c r="I13" i="7"/>
  <c r="W13" i="7"/>
  <c r="B13" i="7"/>
  <c r="P13" i="7"/>
  <c r="AD13" i="7"/>
  <c r="AP13" i="7"/>
  <c r="AN13" i="7"/>
  <c r="AM13" i="7"/>
  <c r="AL13" i="7"/>
  <c r="AK13" i="7"/>
  <c r="AB12" i="7"/>
  <c r="U12" i="7"/>
  <c r="AI12" i="7"/>
  <c r="AU12" i="7"/>
  <c r="AA12" i="7"/>
  <c r="T12" i="7"/>
  <c r="AH12" i="7"/>
  <c r="AT12" i="7"/>
  <c r="L12" i="7"/>
  <c r="Z12" i="7"/>
  <c r="E12" i="7"/>
  <c r="S12" i="7"/>
  <c r="AG12" i="7"/>
  <c r="AS12" i="7"/>
  <c r="K12" i="7"/>
  <c r="Y12" i="7"/>
  <c r="D12" i="7"/>
  <c r="R12" i="7"/>
  <c r="AF12" i="7"/>
  <c r="AR12" i="7"/>
  <c r="J12" i="7"/>
  <c r="X12" i="7"/>
  <c r="C12" i="7"/>
  <c r="Q12" i="7"/>
  <c r="AE12" i="7"/>
  <c r="AQ12" i="7"/>
  <c r="I12" i="7"/>
  <c r="W12" i="7"/>
  <c r="B12" i="7"/>
  <c r="P12" i="7"/>
  <c r="AD12" i="7"/>
  <c r="AP12" i="7"/>
  <c r="AN12" i="7"/>
  <c r="AM12" i="7"/>
  <c r="AL12" i="7"/>
  <c r="AK12" i="7"/>
  <c r="AB11" i="7"/>
  <c r="U11" i="7"/>
  <c r="AI11" i="7"/>
  <c r="AU11" i="7"/>
  <c r="AA11" i="7"/>
  <c r="T11" i="7"/>
  <c r="AH11" i="7"/>
  <c r="AT11" i="7"/>
  <c r="L11" i="7"/>
  <c r="E11" i="7"/>
  <c r="S11" i="7"/>
  <c r="AG11" i="7"/>
  <c r="AS11" i="7"/>
  <c r="K11" i="7"/>
  <c r="D11" i="7"/>
  <c r="R11" i="7"/>
  <c r="AF11" i="7"/>
  <c r="AR11" i="7"/>
  <c r="J11" i="7"/>
  <c r="C11" i="7"/>
  <c r="Q11" i="7"/>
  <c r="AE11" i="7"/>
  <c r="AQ11" i="7"/>
  <c r="I11" i="7"/>
  <c r="B11" i="7"/>
  <c r="P11" i="7"/>
  <c r="AD11" i="7"/>
  <c r="AP11" i="7"/>
  <c r="AL11" i="7"/>
  <c r="AK11" i="7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D80" i="4"/>
  <c r="D79" i="4"/>
  <c r="D78" i="4"/>
  <c r="D77" i="4"/>
  <c r="D76" i="4"/>
  <c r="D75" i="4"/>
  <c r="D74" i="4"/>
  <c r="D73" i="4"/>
  <c r="D71" i="4"/>
  <c r="D72" i="4"/>
  <c r="D70" i="4"/>
  <c r="D69" i="4"/>
  <c r="D68" i="4"/>
  <c r="D67" i="4"/>
  <c r="D66" i="4"/>
  <c r="D65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31" i="4"/>
  <c r="B30" i="4"/>
  <c r="B29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E8" i="4"/>
  <c r="D8" i="4"/>
  <c r="C8" i="4"/>
  <c r="B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I26" i="4"/>
  <c r="I25" i="4"/>
  <c r="I24" i="4"/>
  <c r="I23" i="4"/>
  <c r="I22" i="4"/>
  <c r="I21" i="4"/>
  <c r="I20" i="4"/>
  <c r="I19" i="4"/>
  <c r="I18" i="4"/>
  <c r="I17" i="4"/>
  <c r="I16" i="4"/>
  <c r="I15" i="4"/>
  <c r="L8" i="4"/>
  <c r="K8" i="4"/>
  <c r="J8" i="4"/>
  <c r="I8" i="4"/>
  <c r="B9" i="4"/>
  <c r="I14" i="4"/>
  <c r="I13" i="4"/>
  <c r="L12" i="4"/>
  <c r="K12" i="4"/>
  <c r="J12" i="4"/>
  <c r="I12" i="4"/>
  <c r="L11" i="4"/>
  <c r="K11" i="4"/>
  <c r="J11" i="4"/>
  <c r="I11" i="4"/>
  <c r="AB80" i="4"/>
  <c r="U80" i="4"/>
  <c r="AI80" i="4"/>
  <c r="AU80" i="4"/>
  <c r="AA80" i="4"/>
  <c r="T80" i="4"/>
  <c r="AH80" i="4"/>
  <c r="AT80" i="4"/>
  <c r="I9" i="4"/>
  <c r="Z80" i="4"/>
  <c r="S80" i="4"/>
  <c r="C6" i="2"/>
  <c r="C1" i="2"/>
  <c r="C30" i="2"/>
  <c r="D6" i="2"/>
  <c r="D1" i="2"/>
  <c r="D30" i="2"/>
  <c r="E6" i="2"/>
  <c r="E1" i="2"/>
  <c r="E30" i="2"/>
  <c r="F6" i="2"/>
  <c r="F1" i="2"/>
  <c r="F30" i="2"/>
  <c r="G6" i="2"/>
  <c r="G1" i="2"/>
  <c r="G30" i="2"/>
  <c r="B3" i="4"/>
  <c r="B6" i="1"/>
  <c r="C6" i="1"/>
  <c r="B7" i="1"/>
  <c r="B9" i="1"/>
  <c r="B2" i="4"/>
  <c r="AG80" i="4"/>
  <c r="AS80" i="4"/>
  <c r="Y80" i="4"/>
  <c r="R80" i="4"/>
  <c r="AF80" i="4"/>
  <c r="AR80" i="4"/>
  <c r="X80" i="4"/>
  <c r="Q80" i="4"/>
  <c r="AE80" i="4"/>
  <c r="AQ80" i="4"/>
  <c r="W80" i="4"/>
  <c r="P80" i="4"/>
  <c r="AD80" i="4"/>
  <c r="AP80" i="4"/>
  <c r="AN80" i="4"/>
  <c r="AM80" i="4"/>
  <c r="AL80" i="4"/>
  <c r="AK80" i="4"/>
  <c r="AB79" i="4"/>
  <c r="U79" i="4"/>
  <c r="AI79" i="4"/>
  <c r="AU79" i="4"/>
  <c r="AA79" i="4"/>
  <c r="T79" i="4"/>
  <c r="AH79" i="4"/>
  <c r="AT79" i="4"/>
  <c r="Z79" i="4"/>
  <c r="S79" i="4"/>
  <c r="AG79" i="4"/>
  <c r="AS79" i="4"/>
  <c r="Y79" i="4"/>
  <c r="R79" i="4"/>
  <c r="AF79" i="4"/>
  <c r="AR79" i="4"/>
  <c r="X79" i="4"/>
  <c r="Q79" i="4"/>
  <c r="AE79" i="4"/>
  <c r="AQ79" i="4"/>
  <c r="W79" i="4"/>
  <c r="P79" i="4"/>
  <c r="AD79" i="4"/>
  <c r="AP79" i="4"/>
  <c r="AN79" i="4"/>
  <c r="AM79" i="4"/>
  <c r="AL79" i="4"/>
  <c r="AK79" i="4"/>
  <c r="AB78" i="4"/>
  <c r="U78" i="4"/>
  <c r="AI78" i="4"/>
  <c r="AU78" i="4"/>
  <c r="AA78" i="4"/>
  <c r="T78" i="4"/>
  <c r="AH78" i="4"/>
  <c r="AT78" i="4"/>
  <c r="Z78" i="4"/>
  <c r="S78" i="4"/>
  <c r="AG78" i="4"/>
  <c r="AS78" i="4"/>
  <c r="Y78" i="4"/>
  <c r="R78" i="4"/>
  <c r="AF78" i="4"/>
  <c r="AR78" i="4"/>
  <c r="X78" i="4"/>
  <c r="Q78" i="4"/>
  <c r="AE78" i="4"/>
  <c r="AQ78" i="4"/>
  <c r="W78" i="4"/>
  <c r="P78" i="4"/>
  <c r="AD78" i="4"/>
  <c r="AP78" i="4"/>
  <c r="AN78" i="4"/>
  <c r="AM78" i="4"/>
  <c r="AL78" i="4"/>
  <c r="AK78" i="4"/>
  <c r="AB77" i="4"/>
  <c r="U77" i="4"/>
  <c r="AI77" i="4"/>
  <c r="AU77" i="4"/>
  <c r="AA77" i="4"/>
  <c r="T77" i="4"/>
  <c r="AH77" i="4"/>
  <c r="AT77" i="4"/>
  <c r="Z77" i="4"/>
  <c r="S77" i="4"/>
  <c r="AG77" i="4"/>
  <c r="AS77" i="4"/>
  <c r="Y77" i="4"/>
  <c r="R77" i="4"/>
  <c r="AF77" i="4"/>
  <c r="AR77" i="4"/>
  <c r="X77" i="4"/>
  <c r="Q77" i="4"/>
  <c r="AE77" i="4"/>
  <c r="AQ77" i="4"/>
  <c r="W77" i="4"/>
  <c r="P77" i="4"/>
  <c r="AD77" i="4"/>
  <c r="AP77" i="4"/>
  <c r="AN77" i="4"/>
  <c r="AM77" i="4"/>
  <c r="AL77" i="4"/>
  <c r="AK77" i="4"/>
  <c r="AB76" i="4"/>
  <c r="U76" i="4"/>
  <c r="AI76" i="4"/>
  <c r="AU76" i="4"/>
  <c r="AA76" i="4"/>
  <c r="T76" i="4"/>
  <c r="AH76" i="4"/>
  <c r="AT76" i="4"/>
  <c r="Z76" i="4"/>
  <c r="S76" i="4"/>
  <c r="AG76" i="4"/>
  <c r="AS76" i="4"/>
  <c r="Y76" i="4"/>
  <c r="R76" i="4"/>
  <c r="AF76" i="4"/>
  <c r="AR76" i="4"/>
  <c r="X76" i="4"/>
  <c r="Q76" i="4"/>
  <c r="AE76" i="4"/>
  <c r="AQ76" i="4"/>
  <c r="W76" i="4"/>
  <c r="P76" i="4"/>
  <c r="AD76" i="4"/>
  <c r="AP76" i="4"/>
  <c r="AN76" i="4"/>
  <c r="AM76" i="4"/>
  <c r="AL76" i="4"/>
  <c r="AK76" i="4"/>
  <c r="AB75" i="4"/>
  <c r="U75" i="4"/>
  <c r="AI75" i="4"/>
  <c r="AU75" i="4"/>
  <c r="AA75" i="4"/>
  <c r="T75" i="4"/>
  <c r="AH75" i="4"/>
  <c r="AT75" i="4"/>
  <c r="Z75" i="4"/>
  <c r="S75" i="4"/>
  <c r="AG75" i="4"/>
  <c r="AS75" i="4"/>
  <c r="Y75" i="4"/>
  <c r="R75" i="4"/>
  <c r="AF75" i="4"/>
  <c r="AR75" i="4"/>
  <c r="X75" i="4"/>
  <c r="Q75" i="4"/>
  <c r="AE75" i="4"/>
  <c r="AQ75" i="4"/>
  <c r="W75" i="4"/>
  <c r="P75" i="4"/>
  <c r="AD75" i="4"/>
  <c r="AP75" i="4"/>
  <c r="AN75" i="4"/>
  <c r="AM75" i="4"/>
  <c r="AL75" i="4"/>
  <c r="AK75" i="4"/>
  <c r="AB74" i="4"/>
  <c r="U74" i="4"/>
  <c r="AI74" i="4"/>
  <c r="AU74" i="4"/>
  <c r="AA74" i="4"/>
  <c r="T74" i="4"/>
  <c r="AH74" i="4"/>
  <c r="AT74" i="4"/>
  <c r="Z74" i="4"/>
  <c r="S74" i="4"/>
  <c r="AG74" i="4"/>
  <c r="AS74" i="4"/>
  <c r="Y74" i="4"/>
  <c r="R74" i="4"/>
  <c r="AF74" i="4"/>
  <c r="AR74" i="4"/>
  <c r="X74" i="4"/>
  <c r="Q74" i="4"/>
  <c r="AE74" i="4"/>
  <c r="AQ74" i="4"/>
  <c r="W74" i="4"/>
  <c r="P74" i="4"/>
  <c r="AD74" i="4"/>
  <c r="AP74" i="4"/>
  <c r="AN74" i="4"/>
  <c r="AM74" i="4"/>
  <c r="AL74" i="4"/>
  <c r="AK74" i="4"/>
  <c r="AB73" i="4"/>
  <c r="U73" i="4"/>
  <c r="AI73" i="4"/>
  <c r="AU73" i="4"/>
  <c r="AA73" i="4"/>
  <c r="T73" i="4"/>
  <c r="AH73" i="4"/>
  <c r="AT73" i="4"/>
  <c r="Z73" i="4"/>
  <c r="S73" i="4"/>
  <c r="AG73" i="4"/>
  <c r="AS73" i="4"/>
  <c r="Y73" i="4"/>
  <c r="R73" i="4"/>
  <c r="AF73" i="4"/>
  <c r="AR73" i="4"/>
  <c r="X73" i="4"/>
  <c r="Q73" i="4"/>
  <c r="AE73" i="4"/>
  <c r="AQ73" i="4"/>
  <c r="W73" i="4"/>
  <c r="P73" i="4"/>
  <c r="AD73" i="4"/>
  <c r="AP73" i="4"/>
  <c r="AN73" i="4"/>
  <c r="AM73" i="4"/>
  <c r="AL73" i="4"/>
  <c r="AK73" i="4"/>
  <c r="AB72" i="4"/>
  <c r="U72" i="4"/>
  <c r="AI72" i="4"/>
  <c r="AU72" i="4"/>
  <c r="AA72" i="4"/>
  <c r="T72" i="4"/>
  <c r="AH72" i="4"/>
  <c r="AT72" i="4"/>
  <c r="Z72" i="4"/>
  <c r="S72" i="4"/>
  <c r="AG72" i="4"/>
  <c r="AS72" i="4"/>
  <c r="Y72" i="4"/>
  <c r="R72" i="4"/>
  <c r="AF72" i="4"/>
  <c r="AR72" i="4"/>
  <c r="X72" i="4"/>
  <c r="Q72" i="4"/>
  <c r="AE72" i="4"/>
  <c r="AQ72" i="4"/>
  <c r="W72" i="4"/>
  <c r="P72" i="4"/>
  <c r="AD72" i="4"/>
  <c r="AP72" i="4"/>
  <c r="AN72" i="4"/>
  <c r="AM72" i="4"/>
  <c r="AL72" i="4"/>
  <c r="AK72" i="4"/>
  <c r="AB71" i="4"/>
  <c r="U71" i="4"/>
  <c r="AI71" i="4"/>
  <c r="AU71" i="4"/>
  <c r="AA71" i="4"/>
  <c r="T71" i="4"/>
  <c r="AH71" i="4"/>
  <c r="AT71" i="4"/>
  <c r="Z71" i="4"/>
  <c r="S71" i="4"/>
  <c r="AG71" i="4"/>
  <c r="AS71" i="4"/>
  <c r="Y71" i="4"/>
  <c r="R71" i="4"/>
  <c r="AF71" i="4"/>
  <c r="AR71" i="4"/>
  <c r="X71" i="4"/>
  <c r="Q71" i="4"/>
  <c r="AE71" i="4"/>
  <c r="AQ71" i="4"/>
  <c r="W71" i="4"/>
  <c r="P71" i="4"/>
  <c r="AD71" i="4"/>
  <c r="AP71" i="4"/>
  <c r="AN71" i="4"/>
  <c r="AM71" i="4"/>
  <c r="AL71" i="4"/>
  <c r="AK71" i="4"/>
  <c r="AB70" i="4"/>
  <c r="U70" i="4"/>
  <c r="AI70" i="4"/>
  <c r="AU70" i="4"/>
  <c r="AA70" i="4"/>
  <c r="T70" i="4"/>
  <c r="AH70" i="4"/>
  <c r="AT70" i="4"/>
  <c r="Z70" i="4"/>
  <c r="S70" i="4"/>
  <c r="AG70" i="4"/>
  <c r="AS70" i="4"/>
  <c r="Y70" i="4"/>
  <c r="R70" i="4"/>
  <c r="AF70" i="4"/>
  <c r="AR70" i="4"/>
  <c r="X70" i="4"/>
  <c r="Q70" i="4"/>
  <c r="AE70" i="4"/>
  <c r="AQ70" i="4"/>
  <c r="W70" i="4"/>
  <c r="P70" i="4"/>
  <c r="AD70" i="4"/>
  <c r="AP70" i="4"/>
  <c r="AN70" i="4"/>
  <c r="AM70" i="4"/>
  <c r="AL70" i="4"/>
  <c r="AK70" i="4"/>
  <c r="AB69" i="4"/>
  <c r="U69" i="4"/>
  <c r="AI69" i="4"/>
  <c r="AU69" i="4"/>
  <c r="AA69" i="4"/>
  <c r="T69" i="4"/>
  <c r="AH69" i="4"/>
  <c r="AT69" i="4"/>
  <c r="Z69" i="4"/>
  <c r="S69" i="4"/>
  <c r="AG69" i="4"/>
  <c r="AS69" i="4"/>
  <c r="Y69" i="4"/>
  <c r="R69" i="4"/>
  <c r="AF69" i="4"/>
  <c r="AR69" i="4"/>
  <c r="X69" i="4"/>
  <c r="Q69" i="4"/>
  <c r="AE69" i="4"/>
  <c r="AQ69" i="4"/>
  <c r="W69" i="4"/>
  <c r="P69" i="4"/>
  <c r="AD69" i="4"/>
  <c r="AP69" i="4"/>
  <c r="AN69" i="4"/>
  <c r="AM69" i="4"/>
  <c r="AL69" i="4"/>
  <c r="AK69" i="4"/>
  <c r="AB68" i="4"/>
  <c r="U68" i="4"/>
  <c r="AI68" i="4"/>
  <c r="AU68" i="4"/>
  <c r="AA68" i="4"/>
  <c r="T68" i="4"/>
  <c r="AH68" i="4"/>
  <c r="AT68" i="4"/>
  <c r="Z68" i="4"/>
  <c r="S68" i="4"/>
  <c r="AG68" i="4"/>
  <c r="AS68" i="4"/>
  <c r="Y68" i="4"/>
  <c r="R68" i="4"/>
  <c r="AF68" i="4"/>
  <c r="AR68" i="4"/>
  <c r="X68" i="4"/>
  <c r="Q68" i="4"/>
  <c r="AE68" i="4"/>
  <c r="AQ68" i="4"/>
  <c r="W68" i="4"/>
  <c r="P68" i="4"/>
  <c r="AD68" i="4"/>
  <c r="AP68" i="4"/>
  <c r="AN68" i="4"/>
  <c r="AM68" i="4"/>
  <c r="AL68" i="4"/>
  <c r="AK68" i="4"/>
  <c r="AB67" i="4"/>
  <c r="U67" i="4"/>
  <c r="AI67" i="4"/>
  <c r="AU67" i="4"/>
  <c r="AA67" i="4"/>
  <c r="T67" i="4"/>
  <c r="AH67" i="4"/>
  <c r="AT67" i="4"/>
  <c r="Z67" i="4"/>
  <c r="S67" i="4"/>
  <c r="AG67" i="4"/>
  <c r="AS67" i="4"/>
  <c r="Y67" i="4"/>
  <c r="R67" i="4"/>
  <c r="AF67" i="4"/>
  <c r="AR67" i="4"/>
  <c r="X67" i="4"/>
  <c r="Q67" i="4"/>
  <c r="AE67" i="4"/>
  <c r="AQ67" i="4"/>
  <c r="W67" i="4"/>
  <c r="P67" i="4"/>
  <c r="AD67" i="4"/>
  <c r="AP67" i="4"/>
  <c r="AN67" i="4"/>
  <c r="AM67" i="4"/>
  <c r="AL67" i="4"/>
  <c r="AK67" i="4"/>
  <c r="AB66" i="4"/>
  <c r="U66" i="4"/>
  <c r="AI66" i="4"/>
  <c r="AU66" i="4"/>
  <c r="AA66" i="4"/>
  <c r="T66" i="4"/>
  <c r="AH66" i="4"/>
  <c r="AT66" i="4"/>
  <c r="Z66" i="4"/>
  <c r="S66" i="4"/>
  <c r="AG66" i="4"/>
  <c r="AS66" i="4"/>
  <c r="Y66" i="4"/>
  <c r="R66" i="4"/>
  <c r="AF66" i="4"/>
  <c r="AR66" i="4"/>
  <c r="X66" i="4"/>
  <c r="Q66" i="4"/>
  <c r="AE66" i="4"/>
  <c r="AQ66" i="4"/>
  <c r="W66" i="4"/>
  <c r="P66" i="4"/>
  <c r="AD66" i="4"/>
  <c r="AP66" i="4"/>
  <c r="AN66" i="4"/>
  <c r="AM66" i="4"/>
  <c r="AL66" i="4"/>
  <c r="AK66" i="4"/>
  <c r="AB65" i="4"/>
  <c r="U65" i="4"/>
  <c r="AI65" i="4"/>
  <c r="AU65" i="4"/>
  <c r="AA65" i="4"/>
  <c r="T65" i="4"/>
  <c r="AH65" i="4"/>
  <c r="AT65" i="4"/>
  <c r="Z65" i="4"/>
  <c r="S65" i="4"/>
  <c r="AG65" i="4"/>
  <c r="AS65" i="4"/>
  <c r="Y65" i="4"/>
  <c r="R65" i="4"/>
  <c r="AF65" i="4"/>
  <c r="AR65" i="4"/>
  <c r="X65" i="4"/>
  <c r="Q65" i="4"/>
  <c r="AE65" i="4"/>
  <c r="AQ65" i="4"/>
  <c r="W65" i="4"/>
  <c r="P65" i="4"/>
  <c r="AD65" i="4"/>
  <c r="AP65" i="4"/>
  <c r="AN65" i="4"/>
  <c r="AM65" i="4"/>
  <c r="AL65" i="4"/>
  <c r="AK65" i="4"/>
  <c r="AB62" i="4"/>
  <c r="U62" i="4"/>
  <c r="AI62" i="4"/>
  <c r="AU62" i="4"/>
  <c r="AA62" i="4"/>
  <c r="T62" i="4"/>
  <c r="AH62" i="4"/>
  <c r="AT62" i="4"/>
  <c r="Z62" i="4"/>
  <c r="S62" i="4"/>
  <c r="AG62" i="4"/>
  <c r="AS62" i="4"/>
  <c r="Y62" i="4"/>
  <c r="R62" i="4"/>
  <c r="AF62" i="4"/>
  <c r="AR62" i="4"/>
  <c r="X62" i="4"/>
  <c r="Q62" i="4"/>
  <c r="AE62" i="4"/>
  <c r="AQ62" i="4"/>
  <c r="W62" i="4"/>
  <c r="P62" i="4"/>
  <c r="AD62" i="4"/>
  <c r="AP62" i="4"/>
  <c r="AN62" i="4"/>
  <c r="AM62" i="4"/>
  <c r="AL62" i="4"/>
  <c r="AK62" i="4"/>
  <c r="AB61" i="4"/>
  <c r="U61" i="4"/>
  <c r="AI61" i="4"/>
  <c r="AU61" i="4"/>
  <c r="AA61" i="4"/>
  <c r="T61" i="4"/>
  <c r="AH61" i="4"/>
  <c r="AT61" i="4"/>
  <c r="Z61" i="4"/>
  <c r="S61" i="4"/>
  <c r="AG61" i="4"/>
  <c r="AS61" i="4"/>
  <c r="Y61" i="4"/>
  <c r="R61" i="4"/>
  <c r="AF61" i="4"/>
  <c r="AR61" i="4"/>
  <c r="X61" i="4"/>
  <c r="Q61" i="4"/>
  <c r="AE61" i="4"/>
  <c r="AQ61" i="4"/>
  <c r="W61" i="4"/>
  <c r="P61" i="4"/>
  <c r="AD61" i="4"/>
  <c r="AP61" i="4"/>
  <c r="AN61" i="4"/>
  <c r="AM61" i="4"/>
  <c r="AL61" i="4"/>
  <c r="AK61" i="4"/>
  <c r="AB60" i="4"/>
  <c r="U60" i="4"/>
  <c r="AI60" i="4"/>
  <c r="AU60" i="4"/>
  <c r="AA60" i="4"/>
  <c r="T60" i="4"/>
  <c r="AH60" i="4"/>
  <c r="AT60" i="4"/>
  <c r="Z60" i="4"/>
  <c r="S60" i="4"/>
  <c r="AG60" i="4"/>
  <c r="AS60" i="4"/>
  <c r="Y60" i="4"/>
  <c r="R60" i="4"/>
  <c r="AF60" i="4"/>
  <c r="AR60" i="4"/>
  <c r="X60" i="4"/>
  <c r="Q60" i="4"/>
  <c r="AE60" i="4"/>
  <c r="AQ60" i="4"/>
  <c r="W60" i="4"/>
  <c r="P60" i="4"/>
  <c r="AD60" i="4"/>
  <c r="AP60" i="4"/>
  <c r="AN60" i="4"/>
  <c r="AM60" i="4"/>
  <c r="AL60" i="4"/>
  <c r="AK60" i="4"/>
  <c r="AB59" i="4"/>
  <c r="U59" i="4"/>
  <c r="AI59" i="4"/>
  <c r="AU59" i="4"/>
  <c r="AA59" i="4"/>
  <c r="T59" i="4"/>
  <c r="AH59" i="4"/>
  <c r="AT59" i="4"/>
  <c r="Z59" i="4"/>
  <c r="S59" i="4"/>
  <c r="AG59" i="4"/>
  <c r="AS59" i="4"/>
  <c r="Y59" i="4"/>
  <c r="R59" i="4"/>
  <c r="AF59" i="4"/>
  <c r="AR59" i="4"/>
  <c r="X59" i="4"/>
  <c r="Q59" i="4"/>
  <c r="AE59" i="4"/>
  <c r="AQ59" i="4"/>
  <c r="W59" i="4"/>
  <c r="P59" i="4"/>
  <c r="AD59" i="4"/>
  <c r="AP59" i="4"/>
  <c r="AN59" i="4"/>
  <c r="AM59" i="4"/>
  <c r="AL59" i="4"/>
  <c r="AK59" i="4"/>
  <c r="AB58" i="4"/>
  <c r="U58" i="4"/>
  <c r="AI58" i="4"/>
  <c r="AU58" i="4"/>
  <c r="AA58" i="4"/>
  <c r="T58" i="4"/>
  <c r="AH58" i="4"/>
  <c r="AT58" i="4"/>
  <c r="Z58" i="4"/>
  <c r="S58" i="4"/>
  <c r="AG58" i="4"/>
  <c r="AS58" i="4"/>
  <c r="Y58" i="4"/>
  <c r="R58" i="4"/>
  <c r="AF58" i="4"/>
  <c r="AR58" i="4"/>
  <c r="X58" i="4"/>
  <c r="Q58" i="4"/>
  <c r="AE58" i="4"/>
  <c r="AQ58" i="4"/>
  <c r="W58" i="4"/>
  <c r="P58" i="4"/>
  <c r="AD58" i="4"/>
  <c r="AP58" i="4"/>
  <c r="AN58" i="4"/>
  <c r="AM58" i="4"/>
  <c r="AL58" i="4"/>
  <c r="AK58" i="4"/>
  <c r="AB57" i="4"/>
  <c r="U57" i="4"/>
  <c r="AI57" i="4"/>
  <c r="AU57" i="4"/>
  <c r="AA57" i="4"/>
  <c r="T57" i="4"/>
  <c r="AH57" i="4"/>
  <c r="AT57" i="4"/>
  <c r="Z57" i="4"/>
  <c r="S57" i="4"/>
  <c r="AG57" i="4"/>
  <c r="AS57" i="4"/>
  <c r="Y57" i="4"/>
  <c r="R57" i="4"/>
  <c r="AF57" i="4"/>
  <c r="AR57" i="4"/>
  <c r="X57" i="4"/>
  <c r="Q57" i="4"/>
  <c r="AE57" i="4"/>
  <c r="AQ57" i="4"/>
  <c r="W57" i="4"/>
  <c r="P57" i="4"/>
  <c r="AD57" i="4"/>
  <c r="AP57" i="4"/>
  <c r="AN57" i="4"/>
  <c r="AM57" i="4"/>
  <c r="AL57" i="4"/>
  <c r="AK57" i="4"/>
  <c r="AB56" i="4"/>
  <c r="U56" i="4"/>
  <c r="AI56" i="4"/>
  <c r="AU56" i="4"/>
  <c r="AA56" i="4"/>
  <c r="T56" i="4"/>
  <c r="AH56" i="4"/>
  <c r="AT56" i="4"/>
  <c r="Z56" i="4"/>
  <c r="S56" i="4"/>
  <c r="AG56" i="4"/>
  <c r="AS56" i="4"/>
  <c r="Y56" i="4"/>
  <c r="R56" i="4"/>
  <c r="AF56" i="4"/>
  <c r="AR56" i="4"/>
  <c r="X56" i="4"/>
  <c r="Q56" i="4"/>
  <c r="AE56" i="4"/>
  <c r="AQ56" i="4"/>
  <c r="W56" i="4"/>
  <c r="P56" i="4"/>
  <c r="AD56" i="4"/>
  <c r="AP56" i="4"/>
  <c r="AN56" i="4"/>
  <c r="AM56" i="4"/>
  <c r="AL56" i="4"/>
  <c r="AK56" i="4"/>
  <c r="AB55" i="4"/>
  <c r="U55" i="4"/>
  <c r="AI55" i="4"/>
  <c r="AU55" i="4"/>
  <c r="AA55" i="4"/>
  <c r="T55" i="4"/>
  <c r="AH55" i="4"/>
  <c r="AT55" i="4"/>
  <c r="Z55" i="4"/>
  <c r="S55" i="4"/>
  <c r="AG55" i="4"/>
  <c r="AS55" i="4"/>
  <c r="Y55" i="4"/>
  <c r="R55" i="4"/>
  <c r="AF55" i="4"/>
  <c r="AR55" i="4"/>
  <c r="X55" i="4"/>
  <c r="Q55" i="4"/>
  <c r="AE55" i="4"/>
  <c r="AQ55" i="4"/>
  <c r="W55" i="4"/>
  <c r="P55" i="4"/>
  <c r="AD55" i="4"/>
  <c r="AP55" i="4"/>
  <c r="AN55" i="4"/>
  <c r="AM55" i="4"/>
  <c r="AL55" i="4"/>
  <c r="AK55" i="4"/>
  <c r="AB54" i="4"/>
  <c r="U54" i="4"/>
  <c r="AI54" i="4"/>
  <c r="AU54" i="4"/>
  <c r="AA54" i="4"/>
  <c r="T54" i="4"/>
  <c r="AH54" i="4"/>
  <c r="AT54" i="4"/>
  <c r="Z54" i="4"/>
  <c r="S54" i="4"/>
  <c r="AG54" i="4"/>
  <c r="AS54" i="4"/>
  <c r="Y54" i="4"/>
  <c r="R54" i="4"/>
  <c r="AF54" i="4"/>
  <c r="AR54" i="4"/>
  <c r="X54" i="4"/>
  <c r="Q54" i="4"/>
  <c r="AE54" i="4"/>
  <c r="AQ54" i="4"/>
  <c r="W54" i="4"/>
  <c r="P54" i="4"/>
  <c r="AD54" i="4"/>
  <c r="AP54" i="4"/>
  <c r="AN54" i="4"/>
  <c r="AM54" i="4"/>
  <c r="AL54" i="4"/>
  <c r="AK54" i="4"/>
  <c r="AB53" i="4"/>
  <c r="U53" i="4"/>
  <c r="AI53" i="4"/>
  <c r="AU53" i="4"/>
  <c r="AA53" i="4"/>
  <c r="T53" i="4"/>
  <c r="AH53" i="4"/>
  <c r="AT53" i="4"/>
  <c r="Z53" i="4"/>
  <c r="S53" i="4"/>
  <c r="AG53" i="4"/>
  <c r="AS53" i="4"/>
  <c r="Y53" i="4"/>
  <c r="R53" i="4"/>
  <c r="AF53" i="4"/>
  <c r="AR53" i="4"/>
  <c r="X53" i="4"/>
  <c r="Q53" i="4"/>
  <c r="AE53" i="4"/>
  <c r="AQ53" i="4"/>
  <c r="W53" i="4"/>
  <c r="P53" i="4"/>
  <c r="AD53" i="4"/>
  <c r="AP53" i="4"/>
  <c r="AN53" i="4"/>
  <c r="AM53" i="4"/>
  <c r="AL53" i="4"/>
  <c r="AK53" i="4"/>
  <c r="AB52" i="4"/>
  <c r="U52" i="4"/>
  <c r="AI52" i="4"/>
  <c r="AU52" i="4"/>
  <c r="AA52" i="4"/>
  <c r="T52" i="4"/>
  <c r="AH52" i="4"/>
  <c r="AT52" i="4"/>
  <c r="Z52" i="4"/>
  <c r="S52" i="4"/>
  <c r="AG52" i="4"/>
  <c r="AS52" i="4"/>
  <c r="Y52" i="4"/>
  <c r="R52" i="4"/>
  <c r="AF52" i="4"/>
  <c r="AR52" i="4"/>
  <c r="X52" i="4"/>
  <c r="Q52" i="4"/>
  <c r="AE52" i="4"/>
  <c r="AQ52" i="4"/>
  <c r="W52" i="4"/>
  <c r="P52" i="4"/>
  <c r="AD52" i="4"/>
  <c r="AP52" i="4"/>
  <c r="AN52" i="4"/>
  <c r="AM52" i="4"/>
  <c r="AL52" i="4"/>
  <c r="AK52" i="4"/>
  <c r="AB51" i="4"/>
  <c r="U51" i="4"/>
  <c r="AI51" i="4"/>
  <c r="AU51" i="4"/>
  <c r="AA51" i="4"/>
  <c r="T51" i="4"/>
  <c r="AH51" i="4"/>
  <c r="AT51" i="4"/>
  <c r="Z51" i="4"/>
  <c r="S51" i="4"/>
  <c r="AG51" i="4"/>
  <c r="AS51" i="4"/>
  <c r="Y51" i="4"/>
  <c r="R51" i="4"/>
  <c r="AF51" i="4"/>
  <c r="AR51" i="4"/>
  <c r="X51" i="4"/>
  <c r="Q51" i="4"/>
  <c r="AE51" i="4"/>
  <c r="AQ51" i="4"/>
  <c r="W51" i="4"/>
  <c r="P51" i="4"/>
  <c r="AD51" i="4"/>
  <c r="AP51" i="4"/>
  <c r="AN51" i="4"/>
  <c r="AM51" i="4"/>
  <c r="AL51" i="4"/>
  <c r="AK51" i="4"/>
  <c r="AB50" i="4"/>
  <c r="U50" i="4"/>
  <c r="AI50" i="4"/>
  <c r="AU50" i="4"/>
  <c r="AA50" i="4"/>
  <c r="T50" i="4"/>
  <c r="AH50" i="4"/>
  <c r="AT50" i="4"/>
  <c r="Z50" i="4"/>
  <c r="S50" i="4"/>
  <c r="AG50" i="4"/>
  <c r="AS50" i="4"/>
  <c r="Y50" i="4"/>
  <c r="R50" i="4"/>
  <c r="AF50" i="4"/>
  <c r="AR50" i="4"/>
  <c r="X50" i="4"/>
  <c r="Q50" i="4"/>
  <c r="AE50" i="4"/>
  <c r="AQ50" i="4"/>
  <c r="W50" i="4"/>
  <c r="P50" i="4"/>
  <c r="AD50" i="4"/>
  <c r="AP50" i="4"/>
  <c r="AN50" i="4"/>
  <c r="AM50" i="4"/>
  <c r="AL50" i="4"/>
  <c r="AK50" i="4"/>
  <c r="AB49" i="4"/>
  <c r="U49" i="4"/>
  <c r="AI49" i="4"/>
  <c r="AU49" i="4"/>
  <c r="AA49" i="4"/>
  <c r="T49" i="4"/>
  <c r="AH49" i="4"/>
  <c r="AT49" i="4"/>
  <c r="Z49" i="4"/>
  <c r="S49" i="4"/>
  <c r="AG49" i="4"/>
  <c r="AS49" i="4"/>
  <c r="Y49" i="4"/>
  <c r="R49" i="4"/>
  <c r="AF49" i="4"/>
  <c r="AR49" i="4"/>
  <c r="X49" i="4"/>
  <c r="Q49" i="4"/>
  <c r="AE49" i="4"/>
  <c r="AQ49" i="4"/>
  <c r="W49" i="4"/>
  <c r="P49" i="4"/>
  <c r="AD49" i="4"/>
  <c r="AP49" i="4"/>
  <c r="AN49" i="4"/>
  <c r="AM49" i="4"/>
  <c r="AL49" i="4"/>
  <c r="AK49" i="4"/>
  <c r="AB48" i="4"/>
  <c r="U48" i="4"/>
  <c r="AI48" i="4"/>
  <c r="AU48" i="4"/>
  <c r="AA48" i="4"/>
  <c r="T48" i="4"/>
  <c r="AH48" i="4"/>
  <c r="AT48" i="4"/>
  <c r="Z48" i="4"/>
  <c r="S48" i="4"/>
  <c r="AG48" i="4"/>
  <c r="AS48" i="4"/>
  <c r="Y48" i="4"/>
  <c r="R48" i="4"/>
  <c r="AF48" i="4"/>
  <c r="AR48" i="4"/>
  <c r="X48" i="4"/>
  <c r="Q48" i="4"/>
  <c r="AE48" i="4"/>
  <c r="AQ48" i="4"/>
  <c r="W48" i="4"/>
  <c r="P48" i="4"/>
  <c r="AD48" i="4"/>
  <c r="AP48" i="4"/>
  <c r="AN48" i="4"/>
  <c r="AM48" i="4"/>
  <c r="AL48" i="4"/>
  <c r="AK48" i="4"/>
  <c r="AB47" i="4"/>
  <c r="U47" i="4"/>
  <c r="AI47" i="4"/>
  <c r="AU47" i="4"/>
  <c r="AA47" i="4"/>
  <c r="T47" i="4"/>
  <c r="AH47" i="4"/>
  <c r="AT47" i="4"/>
  <c r="Z47" i="4"/>
  <c r="S47" i="4"/>
  <c r="AG47" i="4"/>
  <c r="AS47" i="4"/>
  <c r="Y47" i="4"/>
  <c r="R47" i="4"/>
  <c r="AF47" i="4"/>
  <c r="AR47" i="4"/>
  <c r="X47" i="4"/>
  <c r="Q47" i="4"/>
  <c r="AE47" i="4"/>
  <c r="AQ47" i="4"/>
  <c r="W47" i="4"/>
  <c r="P47" i="4"/>
  <c r="AD47" i="4"/>
  <c r="AP47" i="4"/>
  <c r="AN47" i="4"/>
  <c r="AM47" i="4"/>
  <c r="AL47" i="4"/>
  <c r="AK47" i="4"/>
  <c r="AB44" i="4"/>
  <c r="U44" i="4"/>
  <c r="AI44" i="4"/>
  <c r="AU44" i="4"/>
  <c r="AA44" i="4"/>
  <c r="T44" i="4"/>
  <c r="AH44" i="4"/>
  <c r="AT44" i="4"/>
  <c r="Z44" i="4"/>
  <c r="S44" i="4"/>
  <c r="AG44" i="4"/>
  <c r="AS44" i="4"/>
  <c r="Y44" i="4"/>
  <c r="R44" i="4"/>
  <c r="AF44" i="4"/>
  <c r="AR44" i="4"/>
  <c r="X44" i="4"/>
  <c r="Q44" i="4"/>
  <c r="AE44" i="4"/>
  <c r="AQ44" i="4"/>
  <c r="W44" i="4"/>
  <c r="P44" i="4"/>
  <c r="AD44" i="4"/>
  <c r="AP44" i="4"/>
  <c r="AN44" i="4"/>
  <c r="AM44" i="4"/>
  <c r="AL44" i="4"/>
  <c r="AK44" i="4"/>
  <c r="AB43" i="4"/>
  <c r="U43" i="4"/>
  <c r="AI43" i="4"/>
  <c r="AU43" i="4"/>
  <c r="AA43" i="4"/>
  <c r="T43" i="4"/>
  <c r="AH43" i="4"/>
  <c r="AT43" i="4"/>
  <c r="Z43" i="4"/>
  <c r="S43" i="4"/>
  <c r="AG43" i="4"/>
  <c r="AS43" i="4"/>
  <c r="Y43" i="4"/>
  <c r="R43" i="4"/>
  <c r="AF43" i="4"/>
  <c r="AR43" i="4"/>
  <c r="X43" i="4"/>
  <c r="Q43" i="4"/>
  <c r="AE43" i="4"/>
  <c r="AQ43" i="4"/>
  <c r="W43" i="4"/>
  <c r="P43" i="4"/>
  <c r="AD43" i="4"/>
  <c r="AP43" i="4"/>
  <c r="AN43" i="4"/>
  <c r="AM43" i="4"/>
  <c r="AL43" i="4"/>
  <c r="AK43" i="4"/>
  <c r="AB42" i="4"/>
  <c r="U42" i="4"/>
  <c r="AI42" i="4"/>
  <c r="AU42" i="4"/>
  <c r="AA42" i="4"/>
  <c r="T42" i="4"/>
  <c r="AH42" i="4"/>
  <c r="AT42" i="4"/>
  <c r="Z42" i="4"/>
  <c r="S42" i="4"/>
  <c r="AG42" i="4"/>
  <c r="AS42" i="4"/>
  <c r="Y42" i="4"/>
  <c r="R42" i="4"/>
  <c r="AF42" i="4"/>
  <c r="AR42" i="4"/>
  <c r="X42" i="4"/>
  <c r="Q42" i="4"/>
  <c r="AE42" i="4"/>
  <c r="AQ42" i="4"/>
  <c r="W42" i="4"/>
  <c r="P42" i="4"/>
  <c r="AD42" i="4"/>
  <c r="AP42" i="4"/>
  <c r="AN42" i="4"/>
  <c r="AM42" i="4"/>
  <c r="AL42" i="4"/>
  <c r="AK42" i="4"/>
  <c r="AB41" i="4"/>
  <c r="U41" i="4"/>
  <c r="AI41" i="4"/>
  <c r="AU41" i="4"/>
  <c r="AA41" i="4"/>
  <c r="T41" i="4"/>
  <c r="AH41" i="4"/>
  <c r="AT41" i="4"/>
  <c r="Z41" i="4"/>
  <c r="S41" i="4"/>
  <c r="AG41" i="4"/>
  <c r="AS41" i="4"/>
  <c r="Y41" i="4"/>
  <c r="R41" i="4"/>
  <c r="AF41" i="4"/>
  <c r="AR41" i="4"/>
  <c r="X41" i="4"/>
  <c r="Q41" i="4"/>
  <c r="AE41" i="4"/>
  <c r="AQ41" i="4"/>
  <c r="W41" i="4"/>
  <c r="P41" i="4"/>
  <c r="AD41" i="4"/>
  <c r="AP41" i="4"/>
  <c r="AN41" i="4"/>
  <c r="AM41" i="4"/>
  <c r="AL41" i="4"/>
  <c r="AK41" i="4"/>
  <c r="AB40" i="4"/>
  <c r="U40" i="4"/>
  <c r="AI40" i="4"/>
  <c r="AU40" i="4"/>
  <c r="AA40" i="4"/>
  <c r="T40" i="4"/>
  <c r="AH40" i="4"/>
  <c r="AT40" i="4"/>
  <c r="Z40" i="4"/>
  <c r="S40" i="4"/>
  <c r="AG40" i="4"/>
  <c r="AS40" i="4"/>
  <c r="Y40" i="4"/>
  <c r="R40" i="4"/>
  <c r="AF40" i="4"/>
  <c r="AR40" i="4"/>
  <c r="X40" i="4"/>
  <c r="Q40" i="4"/>
  <c r="AE40" i="4"/>
  <c r="AQ40" i="4"/>
  <c r="W40" i="4"/>
  <c r="P40" i="4"/>
  <c r="AD40" i="4"/>
  <c r="AP40" i="4"/>
  <c r="AN40" i="4"/>
  <c r="AM40" i="4"/>
  <c r="AL40" i="4"/>
  <c r="AK40" i="4"/>
  <c r="AB39" i="4"/>
  <c r="U39" i="4"/>
  <c r="AI39" i="4"/>
  <c r="AU39" i="4"/>
  <c r="AA39" i="4"/>
  <c r="T39" i="4"/>
  <c r="AH39" i="4"/>
  <c r="AT39" i="4"/>
  <c r="Z39" i="4"/>
  <c r="S39" i="4"/>
  <c r="AG39" i="4"/>
  <c r="AS39" i="4"/>
  <c r="Y39" i="4"/>
  <c r="R39" i="4"/>
  <c r="AF39" i="4"/>
  <c r="AR39" i="4"/>
  <c r="X39" i="4"/>
  <c r="Q39" i="4"/>
  <c r="AE39" i="4"/>
  <c r="AQ39" i="4"/>
  <c r="W39" i="4"/>
  <c r="P39" i="4"/>
  <c r="AD39" i="4"/>
  <c r="AP39" i="4"/>
  <c r="AN39" i="4"/>
  <c r="AM39" i="4"/>
  <c r="AL39" i="4"/>
  <c r="AK39" i="4"/>
  <c r="AB38" i="4"/>
  <c r="U38" i="4"/>
  <c r="AI38" i="4"/>
  <c r="AU38" i="4"/>
  <c r="AA38" i="4"/>
  <c r="T38" i="4"/>
  <c r="AH38" i="4"/>
  <c r="AT38" i="4"/>
  <c r="Z38" i="4"/>
  <c r="S38" i="4"/>
  <c r="AG38" i="4"/>
  <c r="AS38" i="4"/>
  <c r="Y38" i="4"/>
  <c r="R38" i="4"/>
  <c r="AF38" i="4"/>
  <c r="AR38" i="4"/>
  <c r="X38" i="4"/>
  <c r="Q38" i="4"/>
  <c r="AE38" i="4"/>
  <c r="AQ38" i="4"/>
  <c r="W38" i="4"/>
  <c r="P38" i="4"/>
  <c r="AD38" i="4"/>
  <c r="AP38" i="4"/>
  <c r="AN38" i="4"/>
  <c r="AM38" i="4"/>
  <c r="AL38" i="4"/>
  <c r="AK38" i="4"/>
  <c r="AB37" i="4"/>
  <c r="U37" i="4"/>
  <c r="AI37" i="4"/>
  <c r="AU37" i="4"/>
  <c r="AA37" i="4"/>
  <c r="T37" i="4"/>
  <c r="AH37" i="4"/>
  <c r="AT37" i="4"/>
  <c r="Z37" i="4"/>
  <c r="S37" i="4"/>
  <c r="AG37" i="4"/>
  <c r="AS37" i="4"/>
  <c r="Y37" i="4"/>
  <c r="R37" i="4"/>
  <c r="AF37" i="4"/>
  <c r="AR37" i="4"/>
  <c r="X37" i="4"/>
  <c r="Q37" i="4"/>
  <c r="AE37" i="4"/>
  <c r="AQ37" i="4"/>
  <c r="W37" i="4"/>
  <c r="P37" i="4"/>
  <c r="AD37" i="4"/>
  <c r="AP37" i="4"/>
  <c r="AN37" i="4"/>
  <c r="AM37" i="4"/>
  <c r="AL37" i="4"/>
  <c r="AK37" i="4"/>
  <c r="AB36" i="4"/>
  <c r="U36" i="4"/>
  <c r="AI36" i="4"/>
  <c r="AU36" i="4"/>
  <c r="AA36" i="4"/>
  <c r="T36" i="4"/>
  <c r="AH36" i="4"/>
  <c r="AT36" i="4"/>
  <c r="Z36" i="4"/>
  <c r="S36" i="4"/>
  <c r="AG36" i="4"/>
  <c r="AS36" i="4"/>
  <c r="Y36" i="4"/>
  <c r="R36" i="4"/>
  <c r="AF36" i="4"/>
  <c r="AR36" i="4"/>
  <c r="X36" i="4"/>
  <c r="Q36" i="4"/>
  <c r="AE36" i="4"/>
  <c r="AQ36" i="4"/>
  <c r="W36" i="4"/>
  <c r="P36" i="4"/>
  <c r="AD36" i="4"/>
  <c r="AP36" i="4"/>
  <c r="AN36" i="4"/>
  <c r="AM36" i="4"/>
  <c r="AL36" i="4"/>
  <c r="AK36" i="4"/>
  <c r="AB35" i="4"/>
  <c r="U35" i="4"/>
  <c r="AI35" i="4"/>
  <c r="AU35" i="4"/>
  <c r="AA35" i="4"/>
  <c r="T35" i="4"/>
  <c r="AH35" i="4"/>
  <c r="AT35" i="4"/>
  <c r="Z35" i="4"/>
  <c r="S35" i="4"/>
  <c r="AG35" i="4"/>
  <c r="AS35" i="4"/>
  <c r="Y35" i="4"/>
  <c r="R35" i="4"/>
  <c r="AF35" i="4"/>
  <c r="AR35" i="4"/>
  <c r="X35" i="4"/>
  <c r="Q35" i="4"/>
  <c r="AE35" i="4"/>
  <c r="AQ35" i="4"/>
  <c r="W35" i="4"/>
  <c r="P35" i="4"/>
  <c r="AD35" i="4"/>
  <c r="AP35" i="4"/>
  <c r="AN35" i="4"/>
  <c r="AM35" i="4"/>
  <c r="AL35" i="4"/>
  <c r="AK35" i="4"/>
  <c r="AB34" i="4"/>
  <c r="U34" i="4"/>
  <c r="AI34" i="4"/>
  <c r="AU34" i="4"/>
  <c r="AA34" i="4"/>
  <c r="T34" i="4"/>
  <c r="AH34" i="4"/>
  <c r="AT34" i="4"/>
  <c r="Z34" i="4"/>
  <c r="S34" i="4"/>
  <c r="AG34" i="4"/>
  <c r="AS34" i="4"/>
  <c r="Y34" i="4"/>
  <c r="R34" i="4"/>
  <c r="AF34" i="4"/>
  <c r="AR34" i="4"/>
  <c r="X34" i="4"/>
  <c r="Q34" i="4"/>
  <c r="AE34" i="4"/>
  <c r="AQ34" i="4"/>
  <c r="W34" i="4"/>
  <c r="P34" i="4"/>
  <c r="AD34" i="4"/>
  <c r="AP34" i="4"/>
  <c r="AN34" i="4"/>
  <c r="AM34" i="4"/>
  <c r="AL34" i="4"/>
  <c r="AK34" i="4"/>
  <c r="AB33" i="4"/>
  <c r="U33" i="4"/>
  <c r="AI33" i="4"/>
  <c r="AU33" i="4"/>
  <c r="AA33" i="4"/>
  <c r="T33" i="4"/>
  <c r="AH33" i="4"/>
  <c r="AT33" i="4"/>
  <c r="Z33" i="4"/>
  <c r="S33" i="4"/>
  <c r="AG33" i="4"/>
  <c r="AS33" i="4"/>
  <c r="Y33" i="4"/>
  <c r="R33" i="4"/>
  <c r="AF33" i="4"/>
  <c r="AR33" i="4"/>
  <c r="X33" i="4"/>
  <c r="Q33" i="4"/>
  <c r="AE33" i="4"/>
  <c r="AQ33" i="4"/>
  <c r="W33" i="4"/>
  <c r="P33" i="4"/>
  <c r="AD33" i="4"/>
  <c r="AP33" i="4"/>
  <c r="AN33" i="4"/>
  <c r="AM33" i="4"/>
  <c r="AL33" i="4"/>
  <c r="AK33" i="4"/>
  <c r="AB32" i="4"/>
  <c r="U32" i="4"/>
  <c r="AI32" i="4"/>
  <c r="AU32" i="4"/>
  <c r="AA32" i="4"/>
  <c r="T32" i="4"/>
  <c r="AH32" i="4"/>
  <c r="AT32" i="4"/>
  <c r="Z32" i="4"/>
  <c r="S32" i="4"/>
  <c r="AG32" i="4"/>
  <c r="AS32" i="4"/>
  <c r="Y32" i="4"/>
  <c r="R32" i="4"/>
  <c r="AF32" i="4"/>
  <c r="AR32" i="4"/>
  <c r="X32" i="4"/>
  <c r="Q32" i="4"/>
  <c r="AE32" i="4"/>
  <c r="AQ32" i="4"/>
  <c r="W32" i="4"/>
  <c r="P32" i="4"/>
  <c r="AD32" i="4"/>
  <c r="AP32" i="4"/>
  <c r="AN32" i="4"/>
  <c r="AM32" i="4"/>
  <c r="AL32" i="4"/>
  <c r="AK32" i="4"/>
  <c r="AB31" i="4"/>
  <c r="U31" i="4"/>
  <c r="AI31" i="4"/>
  <c r="AU31" i="4"/>
  <c r="AA31" i="4"/>
  <c r="T31" i="4"/>
  <c r="AH31" i="4"/>
  <c r="AT31" i="4"/>
  <c r="Z31" i="4"/>
  <c r="S31" i="4"/>
  <c r="AG31" i="4"/>
  <c r="AS31" i="4"/>
  <c r="Y31" i="4"/>
  <c r="R31" i="4"/>
  <c r="AF31" i="4"/>
  <c r="AR31" i="4"/>
  <c r="X31" i="4"/>
  <c r="Q31" i="4"/>
  <c r="AE31" i="4"/>
  <c r="AQ31" i="4"/>
  <c r="W31" i="4"/>
  <c r="P31" i="4"/>
  <c r="AD31" i="4"/>
  <c r="AP31" i="4"/>
  <c r="AN31" i="4"/>
  <c r="AM31" i="4"/>
  <c r="AL31" i="4"/>
  <c r="AK31" i="4"/>
  <c r="AB30" i="4"/>
  <c r="U30" i="4"/>
  <c r="AI30" i="4"/>
  <c r="AU30" i="4"/>
  <c r="AA30" i="4"/>
  <c r="T30" i="4"/>
  <c r="AH30" i="4"/>
  <c r="AT30" i="4"/>
  <c r="Z30" i="4"/>
  <c r="S30" i="4"/>
  <c r="AG30" i="4"/>
  <c r="AS30" i="4"/>
  <c r="Y30" i="4"/>
  <c r="R30" i="4"/>
  <c r="AF30" i="4"/>
  <c r="AR30" i="4"/>
  <c r="X30" i="4"/>
  <c r="Q30" i="4"/>
  <c r="AE30" i="4"/>
  <c r="AQ30" i="4"/>
  <c r="W30" i="4"/>
  <c r="P30" i="4"/>
  <c r="AD30" i="4"/>
  <c r="AP30" i="4"/>
  <c r="AN30" i="4"/>
  <c r="AM30" i="4"/>
  <c r="AL30" i="4"/>
  <c r="AK30" i="4"/>
  <c r="AB29" i="4"/>
  <c r="U29" i="4"/>
  <c r="AI29" i="4"/>
  <c r="AU29" i="4"/>
  <c r="AA29" i="4"/>
  <c r="T29" i="4"/>
  <c r="AH29" i="4"/>
  <c r="AT29" i="4"/>
  <c r="Z29" i="4"/>
  <c r="S29" i="4"/>
  <c r="AG29" i="4"/>
  <c r="AS29" i="4"/>
  <c r="Y29" i="4"/>
  <c r="R29" i="4"/>
  <c r="AF29" i="4"/>
  <c r="AR29" i="4"/>
  <c r="X29" i="4"/>
  <c r="Q29" i="4"/>
  <c r="AE29" i="4"/>
  <c r="AQ29" i="4"/>
  <c r="W29" i="4"/>
  <c r="P29" i="4"/>
  <c r="AD29" i="4"/>
  <c r="AP29" i="4"/>
  <c r="AN29" i="4"/>
  <c r="AM29" i="4"/>
  <c r="AL29" i="4"/>
  <c r="AK29" i="4"/>
  <c r="AB25" i="4"/>
  <c r="U25" i="4"/>
  <c r="AI25" i="4"/>
  <c r="AU25" i="4"/>
  <c r="AA25" i="4"/>
  <c r="T25" i="4"/>
  <c r="AH25" i="4"/>
  <c r="AT25" i="4"/>
  <c r="Z25" i="4"/>
  <c r="S25" i="4"/>
  <c r="AG25" i="4"/>
  <c r="AS25" i="4"/>
  <c r="Y25" i="4"/>
  <c r="R25" i="4"/>
  <c r="AF25" i="4"/>
  <c r="AR25" i="4"/>
  <c r="X25" i="4"/>
  <c r="Q25" i="4"/>
  <c r="AE25" i="4"/>
  <c r="AQ25" i="4"/>
  <c r="W25" i="4"/>
  <c r="P25" i="4"/>
  <c r="AD25" i="4"/>
  <c r="AP25" i="4"/>
  <c r="AN25" i="4"/>
  <c r="AM25" i="4"/>
  <c r="AL25" i="4"/>
  <c r="AK25" i="4"/>
  <c r="AB23" i="4"/>
  <c r="U23" i="4"/>
  <c r="AI23" i="4"/>
  <c r="AU23" i="4"/>
  <c r="AA23" i="4"/>
  <c r="T23" i="4"/>
  <c r="AH23" i="4"/>
  <c r="AT23" i="4"/>
  <c r="Z23" i="4"/>
  <c r="S23" i="4"/>
  <c r="AG23" i="4"/>
  <c r="AS23" i="4"/>
  <c r="Y23" i="4"/>
  <c r="R23" i="4"/>
  <c r="AF23" i="4"/>
  <c r="AR23" i="4"/>
  <c r="X23" i="4"/>
  <c r="Q23" i="4"/>
  <c r="AE23" i="4"/>
  <c r="AQ23" i="4"/>
  <c r="W23" i="4"/>
  <c r="P23" i="4"/>
  <c r="AD23" i="4"/>
  <c r="AP23" i="4"/>
  <c r="AN23" i="4"/>
  <c r="AM23" i="4"/>
  <c r="AL23" i="4"/>
  <c r="AK23" i="4"/>
  <c r="AB21" i="4"/>
  <c r="U21" i="4"/>
  <c r="AI21" i="4"/>
  <c r="AU21" i="4"/>
  <c r="AA21" i="4"/>
  <c r="T21" i="4"/>
  <c r="AH21" i="4"/>
  <c r="AT21" i="4"/>
  <c r="Z21" i="4"/>
  <c r="S21" i="4"/>
  <c r="AG21" i="4"/>
  <c r="AS21" i="4"/>
  <c r="Y21" i="4"/>
  <c r="R21" i="4"/>
  <c r="AF21" i="4"/>
  <c r="AR21" i="4"/>
  <c r="X21" i="4"/>
  <c r="Q21" i="4"/>
  <c r="AE21" i="4"/>
  <c r="AQ21" i="4"/>
  <c r="W21" i="4"/>
  <c r="P21" i="4"/>
  <c r="AD21" i="4"/>
  <c r="AP21" i="4"/>
  <c r="AN21" i="4"/>
  <c r="AM21" i="4"/>
  <c r="AL21" i="4"/>
  <c r="AK21" i="4"/>
  <c r="AB19" i="4"/>
  <c r="U19" i="4"/>
  <c r="AI19" i="4"/>
  <c r="AU19" i="4"/>
  <c r="AA19" i="4"/>
  <c r="T19" i="4"/>
  <c r="AH19" i="4"/>
  <c r="AT19" i="4"/>
  <c r="Z19" i="4"/>
  <c r="S19" i="4"/>
  <c r="AG19" i="4"/>
  <c r="AS19" i="4"/>
  <c r="Y19" i="4"/>
  <c r="R19" i="4"/>
  <c r="AF19" i="4"/>
  <c r="AR19" i="4"/>
  <c r="X19" i="4"/>
  <c r="Q19" i="4"/>
  <c r="AE19" i="4"/>
  <c r="AQ19" i="4"/>
  <c r="W19" i="4"/>
  <c r="P19" i="4"/>
  <c r="AD19" i="4"/>
  <c r="AP19" i="4"/>
  <c r="AN19" i="4"/>
  <c r="AM19" i="4"/>
  <c r="AL19" i="4"/>
  <c r="AK19" i="4"/>
  <c r="AB17" i="4"/>
  <c r="U17" i="4"/>
  <c r="AI17" i="4"/>
  <c r="AU17" i="4"/>
  <c r="AA17" i="4"/>
  <c r="T17" i="4"/>
  <c r="AH17" i="4"/>
  <c r="AT17" i="4"/>
  <c r="Z17" i="4"/>
  <c r="S17" i="4"/>
  <c r="AG17" i="4"/>
  <c r="AS17" i="4"/>
  <c r="Y17" i="4"/>
  <c r="R17" i="4"/>
  <c r="AF17" i="4"/>
  <c r="AR17" i="4"/>
  <c r="X17" i="4"/>
  <c r="Q17" i="4"/>
  <c r="AE17" i="4"/>
  <c r="AQ17" i="4"/>
  <c r="W17" i="4"/>
  <c r="P17" i="4"/>
  <c r="AD17" i="4"/>
  <c r="AP17" i="4"/>
  <c r="AN17" i="4"/>
  <c r="AM17" i="4"/>
  <c r="AL17" i="4"/>
  <c r="AK17" i="4"/>
  <c r="AB15" i="4"/>
  <c r="U15" i="4"/>
  <c r="AI15" i="4"/>
  <c r="AU15" i="4"/>
  <c r="AA15" i="4"/>
  <c r="T15" i="4"/>
  <c r="AH15" i="4"/>
  <c r="AT15" i="4"/>
  <c r="Z15" i="4"/>
  <c r="S15" i="4"/>
  <c r="AG15" i="4"/>
  <c r="AS15" i="4"/>
  <c r="Y15" i="4"/>
  <c r="R15" i="4"/>
  <c r="AF15" i="4"/>
  <c r="AR15" i="4"/>
  <c r="X15" i="4"/>
  <c r="Q15" i="4"/>
  <c r="AE15" i="4"/>
  <c r="AQ15" i="4"/>
  <c r="W15" i="4"/>
  <c r="P15" i="4"/>
  <c r="AD15" i="4"/>
  <c r="AP15" i="4"/>
  <c r="AN15" i="4"/>
  <c r="AM15" i="4"/>
  <c r="AL15" i="4"/>
  <c r="AK15" i="4"/>
  <c r="AB13" i="4"/>
  <c r="U13" i="4"/>
  <c r="AI13" i="4"/>
  <c r="AU13" i="4"/>
  <c r="AA13" i="4"/>
  <c r="T13" i="4"/>
  <c r="AH13" i="4"/>
  <c r="AT13" i="4"/>
  <c r="Z13" i="4"/>
  <c r="S13" i="4"/>
  <c r="AG13" i="4"/>
  <c r="AS13" i="4"/>
  <c r="Y13" i="4"/>
  <c r="R13" i="4"/>
  <c r="AF13" i="4"/>
  <c r="AR13" i="4"/>
  <c r="X13" i="4"/>
  <c r="Q13" i="4"/>
  <c r="AE13" i="4"/>
  <c r="AQ13" i="4"/>
  <c r="W13" i="4"/>
  <c r="P13" i="4"/>
  <c r="AD13" i="4"/>
  <c r="AP13" i="4"/>
  <c r="AN13" i="4"/>
  <c r="AM13" i="4"/>
  <c r="AL13" i="4"/>
  <c r="AK13" i="4"/>
  <c r="AB12" i="4"/>
  <c r="U12" i="4"/>
  <c r="AI12" i="4"/>
  <c r="AU12" i="4"/>
  <c r="AA12" i="4"/>
  <c r="T12" i="4"/>
  <c r="AH12" i="4"/>
  <c r="AT12" i="4"/>
  <c r="Z12" i="4"/>
  <c r="S12" i="4"/>
  <c r="AG12" i="4"/>
  <c r="AS12" i="4"/>
  <c r="Y12" i="4"/>
  <c r="R12" i="4"/>
  <c r="AF12" i="4"/>
  <c r="AR12" i="4"/>
  <c r="X12" i="4"/>
  <c r="Q12" i="4"/>
  <c r="AE12" i="4"/>
  <c r="AQ12" i="4"/>
  <c r="W12" i="4"/>
  <c r="P12" i="4"/>
  <c r="AD12" i="4"/>
  <c r="AP12" i="4"/>
  <c r="AN12" i="4"/>
  <c r="AM12" i="4"/>
  <c r="AL12" i="4"/>
  <c r="AK12" i="4"/>
  <c r="AB26" i="4"/>
  <c r="U26" i="4"/>
  <c r="AI26" i="4"/>
  <c r="AU26" i="4"/>
  <c r="AA26" i="4"/>
  <c r="T26" i="4"/>
  <c r="AH26" i="4"/>
  <c r="AT26" i="4"/>
  <c r="Z26" i="4"/>
  <c r="S26" i="4"/>
  <c r="AG26" i="4"/>
  <c r="AS26" i="4"/>
  <c r="Y26" i="4"/>
  <c r="R26" i="4"/>
  <c r="AF26" i="4"/>
  <c r="AR26" i="4"/>
  <c r="X26" i="4"/>
  <c r="Q26" i="4"/>
  <c r="AE26" i="4"/>
  <c r="AQ26" i="4"/>
  <c r="W26" i="4"/>
  <c r="P26" i="4"/>
  <c r="AD26" i="4"/>
  <c r="AP26" i="4"/>
  <c r="AN26" i="4"/>
  <c r="AM26" i="4"/>
  <c r="AL26" i="4"/>
  <c r="AK26" i="4"/>
  <c r="AB24" i="4"/>
  <c r="U24" i="4"/>
  <c r="AI24" i="4"/>
  <c r="AU24" i="4"/>
  <c r="AA24" i="4"/>
  <c r="T24" i="4"/>
  <c r="AH24" i="4"/>
  <c r="AT24" i="4"/>
  <c r="Z24" i="4"/>
  <c r="S24" i="4"/>
  <c r="AG24" i="4"/>
  <c r="AS24" i="4"/>
  <c r="Y24" i="4"/>
  <c r="R24" i="4"/>
  <c r="AF24" i="4"/>
  <c r="AR24" i="4"/>
  <c r="X24" i="4"/>
  <c r="Q24" i="4"/>
  <c r="AE24" i="4"/>
  <c r="AQ24" i="4"/>
  <c r="W24" i="4"/>
  <c r="P24" i="4"/>
  <c r="AD24" i="4"/>
  <c r="AP24" i="4"/>
  <c r="AN24" i="4"/>
  <c r="AM24" i="4"/>
  <c r="AL24" i="4"/>
  <c r="AK24" i="4"/>
  <c r="AB22" i="4"/>
  <c r="U22" i="4"/>
  <c r="AI22" i="4"/>
  <c r="AU22" i="4"/>
  <c r="AA22" i="4"/>
  <c r="T22" i="4"/>
  <c r="AH22" i="4"/>
  <c r="AT22" i="4"/>
  <c r="Z22" i="4"/>
  <c r="S22" i="4"/>
  <c r="AG22" i="4"/>
  <c r="AS22" i="4"/>
  <c r="Y22" i="4"/>
  <c r="R22" i="4"/>
  <c r="AF22" i="4"/>
  <c r="AR22" i="4"/>
  <c r="X22" i="4"/>
  <c r="Q22" i="4"/>
  <c r="AE22" i="4"/>
  <c r="AQ22" i="4"/>
  <c r="W22" i="4"/>
  <c r="P22" i="4"/>
  <c r="AD22" i="4"/>
  <c r="AP22" i="4"/>
  <c r="AN22" i="4"/>
  <c r="AM22" i="4"/>
  <c r="AL22" i="4"/>
  <c r="AK22" i="4"/>
  <c r="AB20" i="4"/>
  <c r="U20" i="4"/>
  <c r="AI20" i="4"/>
  <c r="AU20" i="4"/>
  <c r="AA20" i="4"/>
  <c r="T20" i="4"/>
  <c r="AH20" i="4"/>
  <c r="AT20" i="4"/>
  <c r="Z20" i="4"/>
  <c r="S20" i="4"/>
  <c r="AG20" i="4"/>
  <c r="AS20" i="4"/>
  <c r="Y20" i="4"/>
  <c r="R20" i="4"/>
  <c r="AF20" i="4"/>
  <c r="AR20" i="4"/>
  <c r="X20" i="4"/>
  <c r="Q20" i="4"/>
  <c r="AE20" i="4"/>
  <c r="AQ20" i="4"/>
  <c r="W20" i="4"/>
  <c r="P20" i="4"/>
  <c r="AD20" i="4"/>
  <c r="AP20" i="4"/>
  <c r="AN20" i="4"/>
  <c r="AM20" i="4"/>
  <c r="AL20" i="4"/>
  <c r="AK20" i="4"/>
  <c r="AB18" i="4"/>
  <c r="U18" i="4"/>
  <c r="AI18" i="4"/>
  <c r="AU18" i="4"/>
  <c r="AA18" i="4"/>
  <c r="T18" i="4"/>
  <c r="AH18" i="4"/>
  <c r="AT18" i="4"/>
  <c r="Z18" i="4"/>
  <c r="S18" i="4"/>
  <c r="AG18" i="4"/>
  <c r="AS18" i="4"/>
  <c r="Y18" i="4"/>
  <c r="R18" i="4"/>
  <c r="AF18" i="4"/>
  <c r="AR18" i="4"/>
  <c r="X18" i="4"/>
  <c r="Q18" i="4"/>
  <c r="AE18" i="4"/>
  <c r="AQ18" i="4"/>
  <c r="W18" i="4"/>
  <c r="P18" i="4"/>
  <c r="AD18" i="4"/>
  <c r="AP18" i="4"/>
  <c r="AN18" i="4"/>
  <c r="AM18" i="4"/>
  <c r="AL18" i="4"/>
  <c r="AK18" i="4"/>
  <c r="AB16" i="4"/>
  <c r="U16" i="4"/>
  <c r="AI16" i="4"/>
  <c r="AU16" i="4"/>
  <c r="AA16" i="4"/>
  <c r="T16" i="4"/>
  <c r="AH16" i="4"/>
  <c r="AT16" i="4"/>
  <c r="Z16" i="4"/>
  <c r="S16" i="4"/>
  <c r="AG16" i="4"/>
  <c r="AS16" i="4"/>
  <c r="Y16" i="4"/>
  <c r="R16" i="4"/>
  <c r="AF16" i="4"/>
  <c r="AR16" i="4"/>
  <c r="X16" i="4"/>
  <c r="Q16" i="4"/>
  <c r="AE16" i="4"/>
  <c r="AQ16" i="4"/>
  <c r="W16" i="4"/>
  <c r="P16" i="4"/>
  <c r="AD16" i="4"/>
  <c r="AP16" i="4"/>
  <c r="AN16" i="4"/>
  <c r="AM16" i="4"/>
  <c r="AL16" i="4"/>
  <c r="AK16" i="4"/>
  <c r="L6" i="2"/>
  <c r="H1" i="2"/>
  <c r="I1" i="2"/>
  <c r="J1" i="2"/>
  <c r="K1" i="2"/>
  <c r="L1" i="2"/>
  <c r="L30" i="2"/>
  <c r="K6" i="2"/>
  <c r="K30" i="2"/>
  <c r="J6" i="2"/>
  <c r="J30" i="2"/>
  <c r="I6" i="2"/>
  <c r="I30" i="2"/>
  <c r="H6" i="2"/>
  <c r="H30" i="2"/>
  <c r="B7" i="2"/>
  <c r="B30" i="2"/>
  <c r="AB14" i="4"/>
  <c r="U14" i="4"/>
  <c r="AI14" i="4"/>
  <c r="AU14" i="4"/>
  <c r="AA14" i="4"/>
  <c r="T14" i="4"/>
  <c r="AH14" i="4"/>
  <c r="AT14" i="4"/>
  <c r="Z14" i="4"/>
  <c r="S14" i="4"/>
  <c r="AG14" i="4"/>
  <c r="AS14" i="4"/>
  <c r="Y14" i="4"/>
  <c r="R14" i="4"/>
  <c r="AF14" i="4"/>
  <c r="AR14" i="4"/>
  <c r="X14" i="4"/>
  <c r="Q14" i="4"/>
  <c r="AE14" i="4"/>
  <c r="AQ14" i="4"/>
  <c r="W14" i="4"/>
  <c r="P14" i="4"/>
  <c r="AD14" i="4"/>
  <c r="AP14" i="4"/>
  <c r="AN14" i="4"/>
  <c r="AM14" i="4"/>
  <c r="AL14" i="4"/>
  <c r="AK14" i="4"/>
  <c r="Q11" i="4"/>
  <c r="X11" i="4"/>
  <c r="AE11" i="4"/>
  <c r="AQ11" i="4"/>
  <c r="W11" i="4"/>
  <c r="P11" i="4"/>
  <c r="AD11" i="4"/>
  <c r="AP11" i="4"/>
  <c r="Y11" i="4"/>
  <c r="R11" i="4"/>
  <c r="AF11" i="4"/>
  <c r="AR11" i="4"/>
  <c r="Z11" i="4"/>
  <c r="S11" i="4"/>
  <c r="AG11" i="4"/>
  <c r="AS11" i="4"/>
  <c r="AA11" i="4"/>
  <c r="T11" i="4"/>
  <c r="AH11" i="4"/>
  <c r="AT11" i="4"/>
  <c r="AB11" i="4"/>
  <c r="U11" i="4"/>
  <c r="AI11" i="4"/>
  <c r="AU11" i="4"/>
  <c r="AN11" i="4"/>
  <c r="AM11" i="4"/>
  <c r="AL11" i="4"/>
  <c r="AK11" i="4"/>
  <c r="C29" i="2"/>
  <c r="D29" i="2"/>
  <c r="E29" i="2"/>
  <c r="F29" i="2"/>
  <c r="G29" i="2"/>
  <c r="H29" i="2"/>
  <c r="I29" i="2"/>
  <c r="J29" i="2"/>
  <c r="K29" i="2"/>
  <c r="L29" i="2"/>
  <c r="M6" i="2"/>
  <c r="B8" i="2"/>
  <c r="C8" i="2"/>
  <c r="D8" i="2"/>
  <c r="E8" i="2"/>
  <c r="F8" i="2"/>
  <c r="G8" i="2"/>
  <c r="H8" i="2"/>
  <c r="I8" i="2"/>
  <c r="J8" i="2"/>
  <c r="K8" i="2"/>
  <c r="L8" i="2"/>
  <c r="M8" i="2"/>
</calcChain>
</file>

<file path=xl/sharedStrings.xml><?xml version="1.0" encoding="utf-8"?>
<sst xmlns="http://schemas.openxmlformats.org/spreadsheetml/2006/main" count="562" uniqueCount="181">
  <si>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</si>
  <si>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</si>
  <si>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</si>
  <si>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</si>
  <si>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</si>
  <si>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</si>
  <si>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</si>
  <si>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</si>
  <si>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</si>
  <si>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</si>
  <si>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</si>
  <si>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uM Fluorescein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</si>
  <si>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</si>
  <si>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</si>
  <si>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</si>
  <si>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</si>
  <si>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</si>
  <si>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</si>
  <si>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</si>
  <si>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</si>
  <si>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Blank media</t>
  </si>
  <si>
    <t>Raw Fluorescence</t>
  </si>
  <si>
    <t>Replicate 6</t>
  </si>
  <si>
    <t>Replicate 5</t>
  </si>
  <si>
    <t>OD600/Abs600</t>
  </si>
  <si>
    <t>Unit Scaling Factors:</t>
  </si>
  <si>
    <t>Fluorescence - Background</t>
  </si>
  <si>
    <t>Summary Statistics</t>
  </si>
  <si>
    <t>Geo. Mean</t>
  </si>
  <si>
    <t>Geo. Std. Dev.</t>
  </si>
  <si>
    <t>OD - Background</t>
  </si>
  <si>
    <t>Blank mean:</t>
  </si>
  <si>
    <t>These are imported from the prior two sheets</t>
  </si>
  <si>
    <t>Ln uM FITC / OD600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</si>
  <si>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</si>
  <si>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</si>
  <si>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</si>
  <si>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Sample set:</t>
  </si>
  <si>
    <t>Hour 0:</t>
  </si>
  <si>
    <t>Hour 2:</t>
  </si>
  <si>
    <t>Hour 4:</t>
  </si>
  <si>
    <t>Hour 6:</t>
  </si>
  <si>
    <t>LUDOX-HS40</t>
  </si>
  <si>
    <t>If you have more replicates, unhide the extra columns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</si>
  <si>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</si>
  <si>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</si>
  <si>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</si>
  <si>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</si>
  <si>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2)</t>
  </si>
  <si>
    <t>Test Device 2: J23106.BCD2.E0040.B0015 (Colony 1)</t>
  </si>
  <si>
    <t>Test Device 1: J23101.BCD2.E0040.B0015 (Colony 1)</t>
  </si>
  <si>
    <t>Test Device 2: J23106.BCD2.E0040.B0015 (Colony 2)</t>
  </si>
  <si>
    <t>Test Device 3: J23117.BCD2.E0040.B0015 (Colony 1)</t>
  </si>
  <si>
    <t>Test Device 3: J23117.BCD2.E0040.B0015 (Colony 2)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</si>
  <si>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</si>
  <si>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</si>
  <si>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</si>
  <si>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</si>
  <si>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</si>
  <si>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</si>
  <si>
    <t>H2O</t>
  </si>
  <si>
    <t>Reference value is for 100uL of LUDOX-HS40 in a well of a standard 96-well flat-bottom plate</t>
  </si>
  <si>
    <t>Enter Abs600 absorbance measurements into blue cells</t>
  </si>
  <si>
    <t>Raw Abs600</t>
  </si>
  <si>
    <t>uM Fluorescein / OD600</t>
  </si>
  <si>
    <t>uM Fluorescein/a.u.</t>
  </si>
  <si>
    <t>Mean um Fluorescein/a.u.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</si>
  <si>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</si>
  <si>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</si>
  <si>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</si>
  <si>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</si>
  <si>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</si>
  <si>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</si>
  <si>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</si>
  <si>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</si>
  <si>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</si>
  <si>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</si>
  <si>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</si>
  <si>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</si>
  <si>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</si>
  <si>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</si>
  <si>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</si>
  <si>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</si>
  <si>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</si>
  <si>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</si>
  <si>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</si>
  <si>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</si>
  <si>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</si>
  <si>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</si>
  <si>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</si>
  <si>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</si>
  <si>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</si>
  <si>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</si>
  <si>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</si>
  <si>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</si>
  <si>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</si>
  <si>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</si>
  <si>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</si>
  <si>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</si>
  <si>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</si>
  <si>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</si>
  <si>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</si>
  <si>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</si>
  <si>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</si>
  <si>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</si>
  <si>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</si>
  <si>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</si>
  <si>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</si>
  <si>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</si>
  <si>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</si>
  <si>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</si>
  <si>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</si>
  <si>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</si>
  <si>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</si>
  <si>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</si>
  <si>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</si>
  <si>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</si>
  <si>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</si>
  <si>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</si>
  <si>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</si>
  <si>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</si>
  <si>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</si>
  <si>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</si>
  <si>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</si>
  <si>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</si>
  <si>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</si>
  <si>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</si>
  <si>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</si>
  <si>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</si>
  <si>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</si>
  <si>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</si>
  <si>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</si>
  <si>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</si>
  <si>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</si>
  <si>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</si>
  <si>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</si>
  <si>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</si>
  <si>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</si>
  <si>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</si>
  <si>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</si>
  <si>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</si>
  <si>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</si>
  <si>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</si>
  <si>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</si>
  <si>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</si>
  <si>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</si>
  <si>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</si>
  <si>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</si>
  <si>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</si>
  <si>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</si>
  <si>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</si>
  <si>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</si>
  <si>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</si>
  <si>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</si>
  <si>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</si>
  <si>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</si>
  <si>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</si>
  <si>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</si>
  <si>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</si>
  <si>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</si>
  <si>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</si>
  <si>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</si>
  <si>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</si>
  <si>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Plate pattern:</t>
  </si>
  <si>
    <t>They will be copied into the green cells on this sheet.</t>
  </si>
  <si>
    <t>Fluorescence - Background</t>
    <phoneticPr fontId="11" type="noConversion"/>
  </si>
  <si>
    <t xml:space="preserve">We use 0 to replace negative data in the part "Fluorescence - Background" and eliminate the error. </t>
    <phoneticPr fontId="11" type="noConversion"/>
  </si>
  <si>
    <r>
      <t xml:space="preserve">A few experiment groups have lower Fluorescence intensity compared to the background. This situation result in negative values in later calculation and "#NUM" error. We use 0 to replace negative data </t>
    </r>
    <r>
      <rPr>
        <b/>
        <sz val="14"/>
        <color rgb="FFFF0000"/>
        <rFont val="Calibri"/>
        <family val="2"/>
      </rPr>
      <t>in the next sheet</t>
    </r>
    <r>
      <rPr>
        <sz val="14"/>
        <color indexed="8"/>
        <rFont val="Calibri"/>
        <family val="2"/>
      </rPr>
      <t xml:space="preserve"> to eliminate the error. </t>
    </r>
    <phoneticPr fontId="11" type="noConversion"/>
  </si>
  <si>
    <r>
      <t>For the four wells containing 50.00 μM Fluorescein, plate reader shows warning: "</t>
    </r>
    <r>
      <rPr>
        <sz val="14"/>
        <color rgb="FFFF0000"/>
        <rFont val="Calibri"/>
        <family val="2"/>
      </rPr>
      <t>Too high signal, the measurement channel is saturated</t>
    </r>
    <r>
      <rPr>
        <sz val="14"/>
        <color indexed="8"/>
        <rFont val="Calibri"/>
        <family val="2"/>
      </rPr>
      <t>", so these data are not included in the drawing of the trend line. Photo of the warning is attached below.</t>
    </r>
    <phoneticPr fontId="11" type="noConversion"/>
  </si>
  <si>
    <t>Negative Control</t>
  </si>
  <si>
    <t>Negative Control</t>
    <phoneticPr fontId="11" type="noConversion"/>
  </si>
  <si>
    <t xml:space="preserve">Positive Control </t>
  </si>
  <si>
    <t xml:space="preserve">Positive Control </t>
    <phoneticPr fontId="11" type="noConversion"/>
  </si>
  <si>
    <t>Test Device 1</t>
  </si>
  <si>
    <t>Test Device 1</t>
    <phoneticPr fontId="11" type="noConversion"/>
  </si>
  <si>
    <t>Test Device 2</t>
  </si>
  <si>
    <t>Test Device 3</t>
  </si>
  <si>
    <t>Test Device 4</t>
  </si>
  <si>
    <t>Test Device 5</t>
  </si>
  <si>
    <t>Test Device 6</t>
  </si>
  <si>
    <t>background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</si>
</sst>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indexed="8"/>
      <name val="Calibri"/>
      <family val="2"/>
    </font>
    <font>
      <sz val="9"/>
      <name val="宋体"/>
      <family val="3"/>
      <charset val="134"/>
    </font>
    <font>
      <sz val="14"/>
      <color indexed="8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0" fillId="3" borderId="3" xfId="0" applyFill="1" applyBorder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164" fontId="0" fillId="3" borderId="1" xfId="0" applyNumberFormat="1" applyFill="1" applyBorder="1"/>
    <xf numFmtId="2" fontId="0" fillId="3" borderId="1" xfId="0" applyNumberFormat="1" applyFill="1" applyBorder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8" fillId="0" borderId="0" xfId="0" applyFont="1"/>
    <xf numFmtId="0" fontId="1" fillId="0" borderId="0" xfId="0" applyFont="1" applyFill="1" applyBorder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0" fillId="4" borderId="1" xfId="0" applyFill="1" applyBorder="1"/>
    <xf numFmtId="0" fontId="0" fillId="2" borderId="1" xfId="0" applyNumberFormat="1" applyFill="1" applyBorder="1"/>
    <xf numFmtId="49" fontId="12" fillId="5" borderId="7" xfId="0" applyNumberFormat="1" applyFont="1" applyFill="1" applyBorder="1" applyAlignment="1">
      <alignment wrapText="1"/>
    </xf>
    <xf numFmtId="49" fontId="12" fillId="5" borderId="0" xfId="0" applyNumberFormat="1" applyFont="1" applyFill="1" applyBorder="1" applyAlignment="1">
      <alignment wrapText="1"/>
    </xf>
    <xf numFmtId="0" fontId="12" fillId="6" borderId="7" xfId="0" applyFont="1" applyFill="1" applyBorder="1" applyAlignment="1">
      <alignment wrapText="1"/>
    </xf>
    <xf numFmtId="0" fontId="12" fillId="6" borderId="0" xfId="0" applyFont="1" applyFill="1" applyBorder="1" applyAlignment="1">
      <alignment wrapText="1"/>
    </xf>
    <xf numFmtId="0" fontId="12" fillId="6" borderId="4" xfId="0" applyFont="1" applyFill="1" applyBorder="1" applyAlignment="1">
      <alignment wrapText="1"/>
    </xf>
    <xf numFmtId="0" fontId="12" fillId="6" borderId="5" xfId="0" applyFont="1" applyFill="1" applyBorder="1" applyAlignment="1">
      <alignment wrapText="1"/>
    </xf>
    <xf numFmtId="0" fontId="12" fillId="6" borderId="6" xfId="0" applyFont="1" applyFill="1" applyBorder="1" applyAlignment="1">
      <alignment wrapText="1"/>
    </xf>
  </cellXfs>
  <cellStyles count="241"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  <cellStyle name="已访问的超链接" xfId="78" builtinId="9" hidden="1"/>
    <cellStyle name="已访问的超链接" xfId="80" builtinId="9" hidden="1"/>
    <cellStyle name="已访问的超链接" xfId="82" builtinId="9" hidden="1"/>
    <cellStyle name="已访问的超链接" xfId="84" builtinId="9" hidden="1"/>
    <cellStyle name="已访问的超链接" xfId="86" builtinId="9" hidden="1"/>
    <cellStyle name="已访问的超链接" xfId="88" builtinId="9" hidden="1"/>
    <cellStyle name="已访问的超链接" xfId="90" builtinId="9" hidden="1"/>
    <cellStyle name="已访问的超链接" xfId="92" builtinId="9" hidden="1"/>
    <cellStyle name="已访问的超链接" xfId="94" builtinId="9" hidden="1"/>
    <cellStyle name="已访问的超链接" xfId="96" builtinId="9" hidden="1"/>
    <cellStyle name="已访问的超链接" xfId="98" builtinId="9" hidden="1"/>
    <cellStyle name="已访问的超链接" xfId="100" builtinId="9" hidden="1"/>
    <cellStyle name="已访问的超链接" xfId="102" builtinId="9" hidden="1"/>
    <cellStyle name="已访问的超链接" xfId="104" builtinId="9" hidden="1"/>
    <cellStyle name="已访问的超链接" xfId="106" builtinId="9" hidden="1"/>
    <cellStyle name="已访问的超链接" xfId="108" builtinId="9" hidden="1"/>
    <cellStyle name="已访问的超链接" xfId="110" builtinId="9" hidden="1"/>
    <cellStyle name="已访问的超链接" xfId="112" builtinId="9" hidden="1"/>
    <cellStyle name="已访问的超链接" xfId="114" builtinId="9" hidden="1"/>
    <cellStyle name="已访问的超链接" xfId="116" builtinId="9" hidden="1"/>
    <cellStyle name="已访问的超链接" xfId="118" builtinId="9" hidden="1"/>
    <cellStyle name="已访问的超链接" xfId="120" builtinId="9" hidden="1"/>
    <cellStyle name="已访问的超链接" xfId="122" builtinId="9" hidden="1"/>
    <cellStyle name="已访问的超链接" xfId="124" builtinId="9" hidden="1"/>
    <cellStyle name="已访问的超链接" xfId="126" builtinId="9" hidden="1"/>
    <cellStyle name="已访问的超链接" xfId="128" builtinId="9" hidden="1"/>
    <cellStyle name="已访问的超链接" xfId="130" builtinId="9" hidden="1"/>
    <cellStyle name="已访问的超链接" xfId="132" builtinId="9" hidden="1"/>
    <cellStyle name="已访问的超链接" xfId="134" builtinId="9" hidden="1"/>
    <cellStyle name="已访问的超链接" xfId="136" builtinId="9" hidden="1"/>
    <cellStyle name="已访问的超链接" xfId="138" builtinId="9" hidden="1"/>
    <cellStyle name="已访问的超链接" xfId="140" builtinId="9" hidden="1"/>
    <cellStyle name="已访问的超链接" xfId="142" builtinId="9" hidden="1"/>
    <cellStyle name="已访问的超链接" xfId="144" builtinId="9" hidden="1"/>
    <cellStyle name="已访问的超链接" xfId="146" builtinId="9" hidden="1"/>
    <cellStyle name="已访问的超链接" xfId="148" builtinId="9" hidden="1"/>
    <cellStyle name="已访问的超链接" xfId="150" builtinId="9" hidden="1"/>
    <cellStyle name="已访问的超链接" xfId="152" builtinId="9" hidden="1"/>
    <cellStyle name="已访问的超链接" xfId="154" builtinId="9" hidden="1"/>
    <cellStyle name="已访问的超链接" xfId="156" builtinId="9" hidden="1"/>
    <cellStyle name="已访问的超链接" xfId="158" builtinId="9" hidden="1"/>
    <cellStyle name="已访问的超链接" xfId="160" builtinId="9" hidden="1"/>
    <cellStyle name="已访问的超链接" xfId="162" builtinId="9" hidden="1"/>
    <cellStyle name="已访问的超链接" xfId="164" builtinId="9" hidden="1"/>
    <cellStyle name="已访问的超链接" xfId="166" builtinId="9" hidden="1"/>
    <cellStyle name="已访问的超链接" xfId="168" builtinId="9" hidden="1"/>
    <cellStyle name="已访问的超链接" xfId="170" builtinId="9" hidden="1"/>
    <cellStyle name="已访问的超链接" xfId="172" builtinId="9" hidden="1"/>
    <cellStyle name="已访问的超链接" xfId="174" builtinId="9" hidden="1"/>
    <cellStyle name="已访问的超链接" xfId="176" builtinId="9" hidden="1"/>
    <cellStyle name="已访问的超链接" xfId="178" builtinId="9" hidden="1"/>
    <cellStyle name="已访问的超链接" xfId="180" builtinId="9" hidden="1"/>
    <cellStyle name="已访问的超链接" xfId="182" builtinId="9" hidden="1"/>
    <cellStyle name="已访问的超链接" xfId="184" builtinId="9" hidden="1"/>
    <cellStyle name="已访问的超链接" xfId="186" builtinId="9" hidden="1"/>
    <cellStyle name="已访问的超链接" xfId="188" builtinId="9" hidden="1"/>
    <cellStyle name="已访问的超链接" xfId="190" builtinId="9" hidden="1"/>
    <cellStyle name="已访问的超链接" xfId="192" builtinId="9" hidden="1"/>
    <cellStyle name="已访问的超链接" xfId="194" builtinId="9" hidden="1"/>
    <cellStyle name="已访问的超链接" xfId="196" builtinId="9" hidden="1"/>
    <cellStyle name="已访问的超链接" xfId="198" builtinId="9" hidden="1"/>
    <cellStyle name="已访问的超链接" xfId="200" builtinId="9" hidden="1"/>
    <cellStyle name="已访问的超链接" xfId="202" builtinId="9" hidden="1"/>
    <cellStyle name="已访问的超链接" xfId="204" builtinId="9" hidden="1"/>
    <cellStyle name="已访问的超链接" xfId="206" builtinId="9" hidden="1"/>
    <cellStyle name="已访问的超链接" xfId="208" builtinId="9" hidden="1"/>
    <cellStyle name="已访问的超链接" xfId="210" builtinId="9" hidden="1"/>
    <cellStyle name="已访问的超链接" xfId="212" builtinId="9" hidden="1"/>
    <cellStyle name="已访问的超链接" xfId="214" builtinId="9" hidden="1"/>
    <cellStyle name="已访问的超链接" xfId="216" builtinId="9" hidden="1"/>
    <cellStyle name="已访问的超链接" xfId="218" builtinId="9" hidden="1"/>
    <cellStyle name="已访问的超链接" xfId="220" builtinId="9" hidden="1"/>
    <cellStyle name="已访问的超链接" xfId="222" builtinId="9" hidden="1"/>
    <cellStyle name="已访问的超链接" xfId="224" builtinId="9" hidden="1"/>
    <cellStyle name="已访问的超链接" xfId="226" builtinId="9" hidden="1"/>
    <cellStyle name="已访问的超链接" xfId="228" builtinId="9" hidden="1"/>
    <cellStyle name="已访问的超链接" xfId="230" builtinId="9" hidden="1"/>
    <cellStyle name="已访问的超链接" xfId="232" builtinId="9" hidden="1"/>
    <cellStyle name="已访问的超链接" xfId="234" builtinId="9" hidden="1"/>
    <cellStyle name="已访问的超链接" xfId="236" builtinId="9" hidden="1"/>
    <cellStyle name="已访问的超链接" xfId="238" builtinId="9" hidden="1"/>
    <cellStyle name="已访问的超链接" xfId="240" builtinId="9" hidden="1"/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123" builtinId="8" hidden="1"/>
    <cellStyle name="超链接" xfId="125" builtinId="8" hidden="1"/>
    <cellStyle name="超链接" xfId="127" builtinId="8" hidden="1"/>
    <cellStyle name="超链接" xfId="129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57" builtinId="8" hidden="1"/>
    <cellStyle name="超链接" xfId="159" builtinId="8" hidden="1"/>
    <cellStyle name="超链接" xfId="161" builtinId="8" hidden="1"/>
    <cellStyle name="超链接" xfId="163" builtinId="8" hidden="1"/>
    <cellStyle name="超链接" xfId="165" builtinId="8" hidden="1"/>
    <cellStyle name="超链接" xfId="167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213" builtinId="8" hidden="1"/>
    <cellStyle name="超链接" xfId="215" builtinId="8" hidden="1"/>
    <cellStyle name="超链接" xfId="217" builtinId="8" hidden="1"/>
    <cellStyle name="超链接" xfId="219" builtinId="8" hidden="1"/>
    <cellStyle name="超链接" xfId="221" builtinId="8" hidden="1"/>
    <cellStyle name="超链接" xfId="223" builtinId="8" hidden="1"/>
    <cellStyle name="超链接" xfId="225" builtinId="8" hidden="1"/>
    <cellStyle name="超链接" xfId="227" builtinId="8" hidden="1"/>
    <cellStyle name="超链接" xfId="229" builtinId="8" hidden="1"/>
    <cellStyle name="超链接" xfId="231" builtinId="8" hidden="1"/>
    <cellStyle name="超链接" xfId="233" builtinId="8" hidden="1"/>
    <cellStyle name="超链接" xfId="235" builtinId="8" hidden="1"/>
    <cellStyle name="超链接" xfId="237" builtinId="8" hidden="1"/>
    <cellStyle name="超链接" xfId="239" builtinId="8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Fluorescein Standard</a:t>
            </a:r>
            <a:r>
              <a:rPr lang="en-US" altLang="zh-CN" baseline="0"/>
              <a:t> Curve</a:t>
            </a:r>
            <a:endParaRPr lang="zh-CN" altLang="en-US"/>
          </a:p>
        </c:rich>
      </c:tx>
      <c:layout>
        <c:manualLayout>
          <c:xMode val="edge"/>
          <c:yMode val="edge"/>
          <c:x val="0.29285838716731089"/>
          <c:y val="2.09643536656750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spPr>
            <a:ln w="28575">
              <a:noFill/>
            </a:ln>
          </c:spPr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General</c:formatCode>
                <c:ptCount val="12"/>
                <c:pt idx="1">
                  <c:v>32450000</c:v>
                </c:pt>
                <c:pt idx="2">
                  <c:v>17400000</c:v>
                </c:pt>
                <c:pt idx="3">
                  <c:v>9517500</c:v>
                </c:pt>
                <c:pt idx="4">
                  <c:v>4900000</c:v>
                </c:pt>
                <c:pt idx="5">
                  <c:v>2335000</c:v>
                </c:pt>
                <c:pt idx="6">
                  <c:v>1187500</c:v>
                </c:pt>
                <c:pt idx="7">
                  <c:v>588750</c:v>
                </c:pt>
                <c:pt idx="8">
                  <c:v>293000</c:v>
                </c:pt>
                <c:pt idx="9">
                  <c:v>139250</c:v>
                </c:pt>
                <c:pt idx="10">
                  <c:v>71100</c:v>
                </c:pt>
                <c:pt idx="11">
                  <c:v>2760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56C-4BD3-938F-AE639BE251B8}"/>
            </c:ext>
          </c:extLst>
        </c:ser>
        <c:ser>
          <c:idx val="3"/>
          <c:order val="1"/>
          <c:spPr>
            <a:ln w="28575">
              <a:noFill/>
            </a:ln>
          </c:spPr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curve'!$B$7:$M$7</c:f>
              <c:numCache>
                <c:formatCode>General</c:formatCode>
                <c:ptCount val="12"/>
                <c:pt idx="0">
                  <c:v>46900000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56C-4BD3-938F-AE639BE251B8}"/>
            </c:ext>
          </c:extLst>
        </c:ser>
        <c:ser>
          <c:idx val="0"/>
          <c:order val="2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General</c:formatCode>
                <c:ptCount val="12"/>
                <c:pt idx="1">
                  <c:v>32450000</c:v>
                </c:pt>
                <c:pt idx="2">
                  <c:v>17400000</c:v>
                </c:pt>
                <c:pt idx="3">
                  <c:v>9517500</c:v>
                </c:pt>
                <c:pt idx="4">
                  <c:v>4900000</c:v>
                </c:pt>
                <c:pt idx="5">
                  <c:v>2335000</c:v>
                </c:pt>
                <c:pt idx="6">
                  <c:v>1187500</c:v>
                </c:pt>
                <c:pt idx="7">
                  <c:v>588750</c:v>
                </c:pt>
                <c:pt idx="8">
                  <c:v>293000</c:v>
                </c:pt>
                <c:pt idx="9">
                  <c:v>139250</c:v>
                </c:pt>
                <c:pt idx="10">
                  <c:v>71100</c:v>
                </c:pt>
                <c:pt idx="11">
                  <c:v>2760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6C-4BD3-938F-AE639BE251B8}"/>
            </c:ext>
          </c:extLst>
        </c:ser>
        <c:ser>
          <c:idx val="1"/>
          <c:order val="3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curve'!$B$7:$M$7</c:f>
              <c:numCache>
                <c:formatCode>General</c:formatCode>
                <c:ptCount val="12"/>
                <c:pt idx="0">
                  <c:v>46900000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6C-4BD3-938F-AE639BE25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204767"/>
        <c:axId val="334188959"/>
      </c:scatterChart>
      <c:valAx>
        <c:axId val="3342047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Fluorescein</a:t>
                </a:r>
                <a:r>
                  <a:rPr lang="en-US" altLang="zh-CN" baseline="0"/>
                  <a:t> Concentration (uM)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188959"/>
        <c:crosses val="autoZero"/>
        <c:crossBetween val="midCat"/>
      </c:valAx>
      <c:valAx>
        <c:axId val="33418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fLUORESCENCE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04767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altLang="zh-CN" sz="1800" b="0" i="0" baseline="0">
                <a:effectLst/>
              </a:rPr>
              <a:t>Fluorescein Standard Curve(log scale)</a:t>
            </a:r>
            <a:endParaRPr lang="zh-CN" altLang="zh-CN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778414059793074E-2"/>
          <c:y val="0.15481256332320162"/>
          <c:w val="0.8376192608803944"/>
          <c:h val="0.69247208026805318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</c:numCache>
            </c:numRef>
          </c:xVal>
          <c:yVal>
            <c:numRef>
              <c:f>'Fluorescein standard curve'!$B$6:$L$6</c:f>
              <c:numCache>
                <c:formatCode>General</c:formatCode>
                <c:ptCount val="11"/>
                <c:pt idx="1">
                  <c:v>32450000</c:v>
                </c:pt>
                <c:pt idx="2">
                  <c:v>17400000</c:v>
                </c:pt>
                <c:pt idx="3">
                  <c:v>9517500</c:v>
                </c:pt>
                <c:pt idx="4">
                  <c:v>4900000</c:v>
                </c:pt>
                <c:pt idx="5">
                  <c:v>2335000</c:v>
                </c:pt>
                <c:pt idx="6">
                  <c:v>1187500</c:v>
                </c:pt>
                <c:pt idx="7">
                  <c:v>588750</c:v>
                </c:pt>
                <c:pt idx="8">
                  <c:v>293000</c:v>
                </c:pt>
                <c:pt idx="9">
                  <c:v>139250</c:v>
                </c:pt>
                <c:pt idx="10">
                  <c:v>71100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16-43C8-BB1F-FA3D679383F2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9.765625E-2</c:v>
                </c:pt>
                <c:pt idx="10">
                  <c:v>4.8828125E-2</c:v>
                </c:pt>
              </c:numCache>
            </c:numRef>
          </c:xVal>
          <c:yVal>
            <c:numRef>
              <c:f>'Fluorescein standard curve'!$B$7:$L$7</c:f>
              <c:numCache>
                <c:formatCode>General</c:formatCode>
                <c:ptCount val="11"/>
                <c:pt idx="0">
                  <c:v>46900000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16-43C8-BB1F-FA3D67938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407647"/>
        <c:axId val="346424703"/>
      </c:scatterChart>
      <c:valAx>
        <c:axId val="34640764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100" b="0" i="0" baseline="0">
                    <a:effectLst/>
                  </a:rPr>
                  <a:t>Fluorescein Concentration (uM)</a:t>
                </a:r>
                <a:endParaRPr lang="zh-CN" altLang="zh-CN" sz="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28853399058560258"/>
              <c:y val="0.915201995674410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424703"/>
        <c:crosses val="autoZero"/>
        <c:crossBetween val="midCat"/>
      </c:valAx>
      <c:valAx>
        <c:axId val="34642470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altLang="zh-CN" sz="1200" b="0" i="0" baseline="0">
                    <a:effectLst/>
                  </a:rPr>
                  <a:t>Fluorescence</a:t>
                </a:r>
                <a:endParaRPr lang="zh-CN" altLang="zh-CN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4.3970241982966264E-2"/>
              <c:y val="0.329214305546705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4076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11</xdr:row>
      <xdr:rowOff>152399</xdr:rowOff>
    </xdr:from>
    <xdr:to>
      <xdr:col>7</xdr:col>
      <xdr:colOff>47625</xdr:colOff>
      <xdr:row>27</xdr:row>
      <xdr:rowOff>133350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71436</xdr:colOff>
      <xdr:row>11</xdr:row>
      <xdr:rowOff>142874</xdr:rowOff>
    </xdr:from>
    <xdr:to>
      <xdr:col>15</xdr:col>
      <xdr:colOff>257175</xdr:colOff>
      <xdr:row>27</xdr:row>
      <xdr:rowOff>123825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190500</xdr:colOff>
      <xdr:row>33</xdr:row>
      <xdr:rowOff>152400</xdr:rowOff>
    </xdr:from>
    <xdr:to>
      <xdr:col>11</xdr:col>
      <xdr:colOff>438150</xdr:colOff>
      <xdr:row>48</xdr:row>
      <xdr:rowOff>133350</xdr:rowOff>
    </xdr:to>
    <xdr:pic>
      <xdr:nvPicPr>
        <xdr:cNvPr id="8" name="图片 7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71781"/>
        <a:stretch/>
      </xdr:blipFill>
      <xdr:spPr>
        <a:xfrm>
          <a:off x="190500" y="6457950"/>
          <a:ext cx="7543800" cy="2838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ColWidth="8.85546875" defaultRowHeight="15" x14ac:dyDescent="0.25"/>
  <cols>
    <col min="1" max="1" width="15.7109375" customWidth="1"/>
    <col min="2" max="2" width="10.28515625" customWidth="1"/>
  </cols>
  <sheetData>
    <row r="1" spans="1:7" x14ac:dyDescent="0.25">
      <c r="B1" t="s">
        <v>42</v>
      </c>
      <c r="C1" t="s">
        <v>60</v>
      </c>
    </row>
    <row r="2" spans="1:7" x14ac:dyDescent="0.25">
      <c r="A2" t="s">
        <v>0</v>
      </c>
      <c r="B2" s="3">
        <v>4.7E-2</v>
      </c>
      <c r="C2" s="3">
        <v>3.9E-2</v>
      </c>
      <c r="E2" s="16" t="s">
        <v>62</v>
      </c>
    </row>
    <row r="3" spans="1:7" x14ac:dyDescent="0.25">
      <c r="A3" t="s">
        <v>1</v>
      </c>
      <c r="B3" s="3">
        <v>4.5999999999999999E-2</v>
      </c>
      <c r="C3" s="3">
        <v>4.1000000000000002E-2</v>
      </c>
      <c r="E3" s="16" t="s">
        <v>7</v>
      </c>
    </row>
    <row r="4" spans="1:7" x14ac:dyDescent="0.25">
      <c r="A4" t="s">
        <v>2</v>
      </c>
      <c r="B4" s="3">
        <v>4.7E-2</v>
      </c>
      <c r="C4" s="3">
        <v>0.04</v>
      </c>
    </row>
    <row r="5" spans="1:7" x14ac:dyDescent="0.25">
      <c r="A5" t="s">
        <v>3</v>
      </c>
      <c r="B5" s="3">
        <v>4.9000000000000002E-2</v>
      </c>
      <c r="C5" s="3">
        <v>3.9E-2</v>
      </c>
    </row>
    <row r="6" spans="1:7" x14ac:dyDescent="0.25">
      <c r="A6" t="s">
        <v>4</v>
      </c>
      <c r="B6" s="9">
        <f>AVERAGE(B2:B5)</f>
        <v>4.725E-2</v>
      </c>
      <c r="C6" s="9">
        <f>AVERAGE(C2:C5)</f>
        <v>3.9750000000000001E-2</v>
      </c>
    </row>
    <row r="7" spans="1:7" x14ac:dyDescent="0.25">
      <c r="A7" t="s">
        <v>5</v>
      </c>
      <c r="B7" s="4">
        <f>$B$6-$C$6</f>
        <v>7.4999999999999997E-3</v>
      </c>
      <c r="E7" s="10" t="s">
        <v>8</v>
      </c>
    </row>
    <row r="8" spans="1:7" x14ac:dyDescent="0.25">
      <c r="A8" t="s">
        <v>6</v>
      </c>
      <c r="B8" s="4">
        <v>4.2500000000000003E-2</v>
      </c>
      <c r="E8" s="25" t="s">
        <v>61</v>
      </c>
    </row>
    <row r="9" spans="1:7" x14ac:dyDescent="0.25">
      <c r="A9" t="s">
        <v>24</v>
      </c>
      <c r="B9" s="4">
        <f>$B$8/$B$7</f>
        <v>5.666666666666667</v>
      </c>
      <c r="E9" s="10" t="s">
        <v>9</v>
      </c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7"/>
      <c r="C14" s="7"/>
      <c r="D14" s="7"/>
      <c r="E14" s="7"/>
      <c r="F14" s="6"/>
      <c r="G14" s="6"/>
    </row>
    <row r="15" spans="1:7" x14ac:dyDescent="0.25">
      <c r="A15" s="6"/>
      <c r="B15" s="6"/>
      <c r="C15" s="6"/>
      <c r="D15" s="6"/>
      <c r="E15" s="6"/>
      <c r="F15" s="6"/>
      <c r="G15" s="6"/>
    </row>
    <row r="16" spans="1:7" x14ac:dyDescent="0.25">
      <c r="A16" s="6"/>
      <c r="B16" s="6"/>
      <c r="C16" s="6"/>
      <c r="D16" s="6"/>
      <c r="E16" s="6"/>
      <c r="F16" s="6"/>
      <c r="G16" s="6"/>
    </row>
  </sheetData>
  <phoneticPr fontId="11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16" workbookViewId="0">
      <selection activeCell="C31" sqref="C31"/>
    </sheetView>
  </sheetViews>
  <sheetFormatPr defaultColWidth="8.85546875" defaultRowHeight="15" x14ac:dyDescent="0.25"/>
  <cols>
    <col min="1" max="1" width="17.42578125" customWidth="1"/>
    <col min="2" max="5" width="9.7109375" bestFit="1" customWidth="1"/>
  </cols>
  <sheetData>
    <row r="1" spans="1:17" x14ac:dyDescent="0.25">
      <c r="A1" t="s">
        <v>11</v>
      </c>
      <c r="B1" s="1">
        <v>50</v>
      </c>
      <c r="C1" s="2">
        <f>B1/2</f>
        <v>25</v>
      </c>
      <c r="D1" s="2">
        <f>C1/2</f>
        <v>12.5</v>
      </c>
      <c r="E1" s="2">
        <f>D1/2</f>
        <v>6.25</v>
      </c>
      <c r="F1" s="2">
        <f t="shared" ref="F1:L1" si="0">E1/2</f>
        <v>3.125</v>
      </c>
      <c r="G1" s="2">
        <f t="shared" si="0"/>
        <v>1.5625</v>
      </c>
      <c r="H1" s="2">
        <f t="shared" si="0"/>
        <v>0.78125</v>
      </c>
      <c r="I1" s="2">
        <f t="shared" si="0"/>
        <v>0.390625</v>
      </c>
      <c r="J1" s="2">
        <f t="shared" si="0"/>
        <v>0.1953125</v>
      </c>
      <c r="K1" s="2">
        <f t="shared" si="0"/>
        <v>9.765625E-2</v>
      </c>
      <c r="L1" s="2">
        <f t="shared" si="0"/>
        <v>4.8828125E-2</v>
      </c>
      <c r="M1" s="2">
        <v>0</v>
      </c>
    </row>
    <row r="2" spans="1:17" x14ac:dyDescent="0.25">
      <c r="A2" t="s">
        <v>0</v>
      </c>
      <c r="B2" s="3">
        <v>46200000</v>
      </c>
      <c r="C2" s="3">
        <v>32100000</v>
      </c>
      <c r="D2" s="3">
        <v>17900000</v>
      </c>
      <c r="E2" s="3">
        <v>8740000</v>
      </c>
      <c r="F2" s="3">
        <v>5070000</v>
      </c>
      <c r="G2" s="3">
        <v>2090000</v>
      </c>
      <c r="H2" s="3">
        <v>1120000</v>
      </c>
      <c r="I2" s="3">
        <v>592000</v>
      </c>
      <c r="J2" s="3">
        <v>275000</v>
      </c>
      <c r="K2" s="3">
        <v>143000</v>
      </c>
      <c r="L2" s="3">
        <v>75000</v>
      </c>
      <c r="M2" s="3">
        <v>2730</v>
      </c>
      <c r="O2" s="16" t="s">
        <v>10</v>
      </c>
    </row>
    <row r="3" spans="1:17" x14ac:dyDescent="0.25">
      <c r="A3" t="s">
        <v>1</v>
      </c>
      <c r="B3" s="3">
        <v>47300000</v>
      </c>
      <c r="C3" s="3">
        <v>33400000</v>
      </c>
      <c r="D3" s="3">
        <v>17500000</v>
      </c>
      <c r="E3" s="3">
        <v>9440000</v>
      </c>
      <c r="F3" s="3">
        <v>4940000</v>
      </c>
      <c r="G3" s="3">
        <v>2210000</v>
      </c>
      <c r="H3" s="3">
        <v>1180000</v>
      </c>
      <c r="I3" s="3">
        <v>559000</v>
      </c>
      <c r="J3" s="3">
        <v>286000</v>
      </c>
      <c r="K3" s="3">
        <v>142000</v>
      </c>
      <c r="L3" s="3">
        <v>65200</v>
      </c>
      <c r="M3" s="3">
        <v>2915</v>
      </c>
      <c r="O3" s="16" t="s">
        <v>7</v>
      </c>
    </row>
    <row r="4" spans="1:17" x14ac:dyDescent="0.25">
      <c r="A4" t="s">
        <v>2</v>
      </c>
      <c r="B4" s="3">
        <v>47300000</v>
      </c>
      <c r="C4" s="3">
        <v>32200000</v>
      </c>
      <c r="D4" s="3">
        <v>17800000</v>
      </c>
      <c r="E4" s="3">
        <v>9690000</v>
      </c>
      <c r="F4" s="3">
        <v>4770000</v>
      </c>
      <c r="G4" s="3">
        <v>2640000</v>
      </c>
      <c r="H4" s="3">
        <v>1230000</v>
      </c>
      <c r="I4" s="3">
        <v>604000</v>
      </c>
      <c r="J4" s="3">
        <v>321000</v>
      </c>
      <c r="K4" s="3">
        <v>141000</v>
      </c>
      <c r="L4" s="3">
        <v>71800</v>
      </c>
      <c r="M4" s="3">
        <v>2748</v>
      </c>
    </row>
    <row r="5" spans="1:17" x14ac:dyDescent="0.25">
      <c r="A5" t="s">
        <v>3</v>
      </c>
      <c r="B5" s="3">
        <v>46800000</v>
      </c>
      <c r="C5" s="3">
        <v>32100000</v>
      </c>
      <c r="D5" s="3">
        <v>16400000</v>
      </c>
      <c r="E5" s="3">
        <v>10200000</v>
      </c>
      <c r="F5" s="3">
        <v>4820000</v>
      </c>
      <c r="G5" s="3">
        <v>2400000</v>
      </c>
      <c r="H5" s="3">
        <v>1220000</v>
      </c>
      <c r="I5" s="3">
        <v>600000</v>
      </c>
      <c r="J5" s="3">
        <v>290000</v>
      </c>
      <c r="K5" s="3">
        <v>131000</v>
      </c>
      <c r="L5" s="3">
        <v>72400</v>
      </c>
      <c r="M5" s="3">
        <v>2647</v>
      </c>
      <c r="O5" s="10" t="s">
        <v>13</v>
      </c>
    </row>
    <row r="6" spans="1:17" x14ac:dyDescent="0.25">
      <c r="A6" t="s">
        <v>4</v>
      </c>
      <c r="C6" s="9">
        <f t="shared" ref="C6:M6" si="1">AVERAGE(C2:C5)</f>
        <v>32450000</v>
      </c>
      <c r="D6" s="9">
        <f t="shared" si="1"/>
        <v>17400000</v>
      </c>
      <c r="E6" s="9">
        <f t="shared" si="1"/>
        <v>9517500</v>
      </c>
      <c r="F6" s="9">
        <f t="shared" si="1"/>
        <v>4900000</v>
      </c>
      <c r="G6" s="9">
        <f t="shared" si="1"/>
        <v>2335000</v>
      </c>
      <c r="H6" s="9">
        <f t="shared" si="1"/>
        <v>1187500</v>
      </c>
      <c r="I6" s="9">
        <f t="shared" si="1"/>
        <v>588750</v>
      </c>
      <c r="J6" s="9">
        <f t="shared" si="1"/>
        <v>293000</v>
      </c>
      <c r="K6" s="9">
        <f t="shared" si="1"/>
        <v>139250</v>
      </c>
      <c r="L6" s="9">
        <f t="shared" si="1"/>
        <v>71100</v>
      </c>
      <c r="M6" s="9">
        <f t="shared" si="1"/>
        <v>2760</v>
      </c>
    </row>
    <row r="7" spans="1:17" x14ac:dyDescent="0.25">
      <c r="B7" s="9">
        <f>AVERAGE(B2:B5)</f>
        <v>46900000</v>
      </c>
    </row>
    <row r="8" spans="1:17" x14ac:dyDescent="0.25">
      <c r="A8" t="s">
        <v>12</v>
      </c>
      <c r="B8" s="9">
        <f t="shared" ref="B8:M8" si="2">STDEV(B2:B5)</f>
        <v>522812.90471193742</v>
      </c>
      <c r="C8" s="9">
        <f t="shared" si="2"/>
        <v>635085.29610858834</v>
      </c>
      <c r="D8" s="9">
        <f t="shared" si="2"/>
        <v>687992.24801834312</v>
      </c>
      <c r="E8" s="9">
        <f t="shared" si="2"/>
        <v>607199.85726831877</v>
      </c>
      <c r="F8" s="9">
        <f t="shared" si="2"/>
        <v>133915.39617733777</v>
      </c>
      <c r="G8" s="9">
        <f t="shared" si="2"/>
        <v>240069.43440041121</v>
      </c>
      <c r="H8" s="9">
        <f t="shared" si="2"/>
        <v>49916.597106239788</v>
      </c>
      <c r="I8" s="9">
        <f t="shared" si="2"/>
        <v>20451.161336217559</v>
      </c>
      <c r="J8" s="9">
        <f t="shared" si="2"/>
        <v>19714.630776828326</v>
      </c>
      <c r="K8" s="9">
        <f t="shared" si="2"/>
        <v>5560.2757725374258</v>
      </c>
      <c r="L8" s="9">
        <f t="shared" si="2"/>
        <v>4171.3307229228421</v>
      </c>
      <c r="M8" s="9">
        <f t="shared" si="2"/>
        <v>112.30612924799192</v>
      </c>
    </row>
    <row r="10" spans="1:17" ht="15" customHeight="1" x14ac:dyDescent="0.25">
      <c r="A10" s="29" t="s">
        <v>168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7" ht="24" customHeight="1" x14ac:dyDescent="0.2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10" t="s">
        <v>14</v>
      </c>
    </row>
    <row r="12" spans="1:17" x14ac:dyDescent="0.25">
      <c r="Q12" s="10" t="s">
        <v>15</v>
      </c>
    </row>
    <row r="13" spans="1:17" x14ac:dyDescent="0.25">
      <c r="Q13" s="10" t="s">
        <v>16</v>
      </c>
    </row>
    <row r="14" spans="1:17" x14ac:dyDescent="0.25">
      <c r="Q14" s="10" t="s">
        <v>17</v>
      </c>
    </row>
    <row r="15" spans="1:17" x14ac:dyDescent="0.25">
      <c r="Q15" s="10" t="s">
        <v>18</v>
      </c>
    </row>
    <row r="29" spans="1:12" x14ac:dyDescent="0.25">
      <c r="A29" s="11" t="s">
        <v>65</v>
      </c>
      <c r="B29" s="1">
        <v>50</v>
      </c>
      <c r="C29" s="2">
        <f t="shared" ref="C29:L29" si="3">B29/2</f>
        <v>25</v>
      </c>
      <c r="D29" s="2">
        <f t="shared" si="3"/>
        <v>12.5</v>
      </c>
      <c r="E29" s="2">
        <f t="shared" si="3"/>
        <v>6.25</v>
      </c>
      <c r="F29" s="2">
        <f t="shared" si="3"/>
        <v>3.125</v>
      </c>
      <c r="G29" s="2">
        <f t="shared" si="3"/>
        <v>1.5625</v>
      </c>
      <c r="H29" s="2">
        <f t="shared" si="3"/>
        <v>0.78125</v>
      </c>
      <c r="I29" s="2">
        <f t="shared" si="3"/>
        <v>0.390625</v>
      </c>
      <c r="J29" s="2">
        <f t="shared" si="3"/>
        <v>0.1953125</v>
      </c>
      <c r="K29" s="2">
        <f t="shared" si="3"/>
        <v>9.765625E-2</v>
      </c>
      <c r="L29" s="2">
        <f t="shared" si="3"/>
        <v>4.8828125E-2</v>
      </c>
    </row>
    <row r="30" spans="1:12" x14ac:dyDescent="0.25">
      <c r="A30" t="s">
        <v>66</v>
      </c>
      <c r="B30" s="9">
        <f>IF(ISNUMBER(B7),B1/B7,"---")</f>
        <v>1.0660980810234541E-6</v>
      </c>
      <c r="C30" s="9">
        <f t="shared" ref="C30:L30" si="4">IF(ISNUMBER(C6),C1/C6,"---")</f>
        <v>7.7041602465331277E-7</v>
      </c>
      <c r="D30" s="9">
        <f t="shared" si="4"/>
        <v>7.1839080459770114E-7</v>
      </c>
      <c r="E30" s="9">
        <f t="shared" si="4"/>
        <v>6.5668505384817442E-7</v>
      </c>
      <c r="F30" s="9">
        <f t="shared" si="4"/>
        <v>6.3775510204081633E-7</v>
      </c>
      <c r="G30" s="9">
        <f t="shared" si="4"/>
        <v>6.6916488222698076E-7</v>
      </c>
      <c r="H30" s="9">
        <f t="shared" si="4"/>
        <v>6.5789473684210528E-7</v>
      </c>
      <c r="I30" s="9">
        <f t="shared" si="4"/>
        <v>6.6348195329087053E-7</v>
      </c>
      <c r="J30" s="9">
        <f t="shared" si="4"/>
        <v>6.6659556313993175E-7</v>
      </c>
      <c r="K30" s="9">
        <f t="shared" si="4"/>
        <v>7.0130161579892285E-7</v>
      </c>
      <c r="L30" s="9">
        <f t="shared" si="4"/>
        <v>6.8675281293952181E-7</v>
      </c>
    </row>
    <row r="31" spans="1:12" x14ac:dyDescent="0.25">
      <c r="A31" t="s">
        <v>19</v>
      </c>
      <c r="B31" s="8"/>
      <c r="C31" s="9">
        <f>AVERAGE(C30:G30)</f>
        <v>6.9048237347339708E-7</v>
      </c>
      <c r="D31" s="8"/>
      <c r="E31" s="8"/>
      <c r="F31" s="8"/>
      <c r="G31" s="8"/>
      <c r="H31" s="8"/>
    </row>
    <row r="32" spans="1:12" x14ac:dyDescent="0.25">
      <c r="B32" s="8"/>
      <c r="C32" s="19" t="s">
        <v>35</v>
      </c>
      <c r="D32" s="8"/>
      <c r="E32" s="8"/>
      <c r="F32" s="8"/>
      <c r="G32" s="8"/>
      <c r="H32" s="8"/>
    </row>
    <row r="33" spans="2:8" x14ac:dyDescent="0.25">
      <c r="B33" s="8"/>
      <c r="C33" s="19" t="s">
        <v>36</v>
      </c>
      <c r="D33" s="8"/>
      <c r="E33" s="8"/>
      <c r="F33" s="8"/>
      <c r="G33" s="8"/>
      <c r="H33" s="8"/>
    </row>
    <row r="51" spans="2:8" x14ac:dyDescent="0.25">
      <c r="B51" s="8"/>
      <c r="C51" s="8"/>
      <c r="D51" s="8"/>
      <c r="E51" s="8"/>
      <c r="F51" s="8"/>
      <c r="G51" s="8"/>
      <c r="H51" s="8"/>
    </row>
  </sheetData>
  <mergeCells count="1">
    <mergeCell ref="A10:P11"/>
  </mergeCells>
  <phoneticPr fontId="11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opLeftCell="D26" workbookViewId="0">
      <selection activeCell="N45" sqref="N45"/>
    </sheetView>
  </sheetViews>
  <sheetFormatPr defaultColWidth="11.42578125" defaultRowHeight="15" x14ac:dyDescent="0.25"/>
  <cols>
    <col min="1" max="1" width="17.140625" customWidth="1"/>
    <col min="2" max="10" width="9.85546875" customWidth="1"/>
    <col min="11" max="11" width="6.140625" customWidth="1"/>
    <col min="12" max="12" width="17.140625" customWidth="1"/>
    <col min="13" max="21" width="9.85546875" customWidth="1"/>
  </cols>
  <sheetData>
    <row r="1" spans="1:21" ht="18.75" x14ac:dyDescent="0.3">
      <c r="A1" s="18" t="s">
        <v>67</v>
      </c>
      <c r="C1" s="16" t="s">
        <v>68</v>
      </c>
    </row>
    <row r="2" spans="1:21" x14ac:dyDescent="0.25">
      <c r="C2" s="16" t="s">
        <v>74</v>
      </c>
    </row>
    <row r="3" spans="1:21" x14ac:dyDescent="0.25">
      <c r="C3" s="16" t="s">
        <v>69</v>
      </c>
    </row>
    <row r="5" spans="1:21" ht="15.75" x14ac:dyDescent="0.25">
      <c r="A5" s="26" t="s">
        <v>88</v>
      </c>
      <c r="L5" s="26" t="s">
        <v>89</v>
      </c>
    </row>
    <row r="6" spans="1:21" x14ac:dyDescent="0.25">
      <c r="A6" s="24" t="s">
        <v>38</v>
      </c>
      <c r="B6" t="s">
        <v>86</v>
      </c>
      <c r="C6" t="s">
        <v>87</v>
      </c>
      <c r="D6" t="s">
        <v>79</v>
      </c>
      <c r="E6" t="s">
        <v>80</v>
      </c>
      <c r="F6" t="s">
        <v>81</v>
      </c>
      <c r="G6" t="s">
        <v>82</v>
      </c>
      <c r="H6" t="s">
        <v>83</v>
      </c>
      <c r="I6" t="s">
        <v>84</v>
      </c>
      <c r="J6" t="s">
        <v>85</v>
      </c>
      <c r="L6" s="24" t="s">
        <v>38</v>
      </c>
      <c r="M6" t="s">
        <v>86</v>
      </c>
      <c r="N6" t="s">
        <v>87</v>
      </c>
      <c r="O6" t="s">
        <v>79</v>
      </c>
      <c r="P6" t="s">
        <v>80</v>
      </c>
      <c r="Q6" t="s">
        <v>81</v>
      </c>
      <c r="R6" t="s">
        <v>82</v>
      </c>
      <c r="S6" t="s">
        <v>83</v>
      </c>
      <c r="T6" t="s">
        <v>84</v>
      </c>
      <c r="U6" t="s">
        <v>85</v>
      </c>
    </row>
    <row r="7" spans="1:21" x14ac:dyDescent="0.25">
      <c r="A7" t="s">
        <v>70</v>
      </c>
      <c r="B7" s="28">
        <v>60800</v>
      </c>
      <c r="C7" s="28">
        <v>105000</v>
      </c>
      <c r="D7" s="28">
        <v>148000</v>
      </c>
      <c r="E7" s="28">
        <v>139000</v>
      </c>
      <c r="F7" s="28">
        <v>62500</v>
      </c>
      <c r="G7" s="28">
        <v>93800</v>
      </c>
      <c r="H7" s="28">
        <v>68800</v>
      </c>
      <c r="I7" s="28">
        <v>61700</v>
      </c>
      <c r="J7" s="28">
        <v>65500</v>
      </c>
      <c r="L7" t="s">
        <v>70</v>
      </c>
      <c r="M7" s="3">
        <v>6.6000000000000003E-2</v>
      </c>
      <c r="N7" s="3">
        <v>6.7000000000000004E-2</v>
      </c>
      <c r="O7" s="3">
        <v>6.4000000000000001E-2</v>
      </c>
      <c r="P7" s="3">
        <v>7.4999999999999997E-2</v>
      </c>
      <c r="Q7" s="3">
        <v>9.5000000000000001E-2</v>
      </c>
      <c r="R7" s="3">
        <v>7.0000000000000007E-2</v>
      </c>
      <c r="S7" s="3">
        <v>8.4000000000000005E-2</v>
      </c>
      <c r="T7" s="3">
        <v>8.2000000000000003E-2</v>
      </c>
      <c r="U7" s="3">
        <v>4.2000000000000003E-2</v>
      </c>
    </row>
    <row r="8" spans="1:21" x14ac:dyDescent="0.25">
      <c r="A8" t="s">
        <v>73</v>
      </c>
      <c r="B8" s="28">
        <v>62800</v>
      </c>
      <c r="C8" s="28">
        <v>109000</v>
      </c>
      <c r="D8" s="28">
        <v>157000</v>
      </c>
      <c r="E8" s="28">
        <v>134000</v>
      </c>
      <c r="F8" s="28">
        <v>61800</v>
      </c>
      <c r="G8" s="28">
        <v>96000</v>
      </c>
      <c r="H8" s="28">
        <v>70900</v>
      </c>
      <c r="I8" s="28">
        <v>59900</v>
      </c>
      <c r="J8" s="28">
        <v>66600</v>
      </c>
      <c r="L8" t="s">
        <v>73</v>
      </c>
      <c r="M8" s="3">
        <v>6.6000000000000003E-2</v>
      </c>
      <c r="N8" s="3">
        <v>6.9000000000000006E-2</v>
      </c>
      <c r="O8" s="3">
        <v>6.3E-2</v>
      </c>
      <c r="P8" s="3">
        <v>6.6000000000000003E-2</v>
      </c>
      <c r="Q8" s="3">
        <v>9.6000000000000002E-2</v>
      </c>
      <c r="R8" s="3">
        <v>7.4999999999999997E-2</v>
      </c>
      <c r="S8" s="3">
        <v>8.1000000000000003E-2</v>
      </c>
      <c r="T8" s="3">
        <v>9.2999999999999999E-2</v>
      </c>
      <c r="U8" s="3">
        <v>4.2999999999999997E-2</v>
      </c>
    </row>
    <row r="9" spans="1:21" x14ac:dyDescent="0.25">
      <c r="A9" t="s">
        <v>72</v>
      </c>
      <c r="B9" s="28">
        <v>55300</v>
      </c>
      <c r="C9" s="28">
        <v>104000</v>
      </c>
      <c r="D9" s="28">
        <v>151000</v>
      </c>
      <c r="E9" s="28">
        <v>134000</v>
      </c>
      <c r="F9" s="28">
        <v>64200</v>
      </c>
      <c r="G9" s="28">
        <v>92400</v>
      </c>
      <c r="H9" s="28">
        <v>67000</v>
      </c>
      <c r="I9" s="28">
        <v>60700</v>
      </c>
      <c r="J9" s="28">
        <v>67900</v>
      </c>
      <c r="L9" t="s">
        <v>72</v>
      </c>
      <c r="M9" s="3">
        <v>6.8000000000000005E-2</v>
      </c>
      <c r="N9" s="3">
        <v>6.6000000000000003E-2</v>
      </c>
      <c r="O9" s="3">
        <v>6.6000000000000003E-2</v>
      </c>
      <c r="P9" s="3">
        <v>7.0000000000000007E-2</v>
      </c>
      <c r="Q9" s="3">
        <v>8.5000000000000006E-2</v>
      </c>
      <c r="R9" s="3">
        <v>7.0999999999999994E-2</v>
      </c>
      <c r="S9" s="3">
        <v>7.0999999999999994E-2</v>
      </c>
      <c r="T9" s="3">
        <v>8.6999999999999994E-2</v>
      </c>
      <c r="U9" s="3">
        <v>4.2000000000000003E-2</v>
      </c>
    </row>
    <row r="10" spans="1:21" x14ac:dyDescent="0.25">
      <c r="A10" t="s">
        <v>71</v>
      </c>
      <c r="B10" s="28">
        <v>61200</v>
      </c>
      <c r="C10" s="28">
        <v>108000</v>
      </c>
      <c r="D10" s="28">
        <v>146000</v>
      </c>
      <c r="E10" s="28">
        <v>138000</v>
      </c>
      <c r="F10" s="28">
        <v>62400</v>
      </c>
      <c r="G10" s="28">
        <v>89200</v>
      </c>
      <c r="H10" s="28">
        <v>79400</v>
      </c>
      <c r="I10" s="28">
        <v>59500</v>
      </c>
      <c r="J10" s="28">
        <v>69500</v>
      </c>
      <c r="L10" t="s">
        <v>71</v>
      </c>
      <c r="M10" s="3">
        <v>7.0999999999999994E-2</v>
      </c>
      <c r="N10" s="3">
        <v>7.0000000000000007E-2</v>
      </c>
      <c r="O10" s="3">
        <v>6.3E-2</v>
      </c>
      <c r="P10" s="3">
        <v>7.1999999999999995E-2</v>
      </c>
      <c r="Q10" s="3">
        <v>8.2000000000000003E-2</v>
      </c>
      <c r="R10" s="3">
        <v>7.8E-2</v>
      </c>
      <c r="S10" s="3">
        <v>8.1000000000000003E-2</v>
      </c>
      <c r="T10" s="3">
        <v>8.8999999999999996E-2</v>
      </c>
      <c r="U10" s="3">
        <v>4.2000000000000003E-2</v>
      </c>
    </row>
    <row r="11" spans="1:21" x14ac:dyDescent="0.25">
      <c r="A11" t="s">
        <v>75</v>
      </c>
      <c r="B11" s="28">
        <v>107000</v>
      </c>
      <c r="C11" s="28">
        <v>66500</v>
      </c>
      <c r="D11" s="28">
        <v>152000</v>
      </c>
      <c r="E11" s="28">
        <v>137000</v>
      </c>
      <c r="F11" s="28">
        <v>65999</v>
      </c>
      <c r="G11" s="28">
        <v>99500</v>
      </c>
      <c r="H11" s="28">
        <v>77500</v>
      </c>
      <c r="I11" s="28">
        <v>66400</v>
      </c>
      <c r="J11" s="28">
        <v>67800</v>
      </c>
      <c r="L11" t="s">
        <v>75</v>
      </c>
      <c r="M11" s="3">
        <v>7.0999999999999994E-2</v>
      </c>
      <c r="N11" s="3">
        <v>7.6999999999999999E-2</v>
      </c>
      <c r="O11" s="3">
        <v>6.4000000000000001E-2</v>
      </c>
      <c r="P11" s="3">
        <v>7.2999999999999995E-2</v>
      </c>
      <c r="Q11" s="3">
        <v>7.2999999999999995E-2</v>
      </c>
      <c r="R11" s="3">
        <v>7.4999999999999997E-2</v>
      </c>
      <c r="S11" s="3">
        <v>8.1000000000000003E-2</v>
      </c>
      <c r="T11" s="3">
        <v>8.4000000000000005E-2</v>
      </c>
      <c r="U11" s="3">
        <v>4.1000000000000002E-2</v>
      </c>
    </row>
    <row r="12" spans="1:21" x14ac:dyDescent="0.25">
      <c r="A12" t="s">
        <v>76</v>
      </c>
      <c r="B12" s="28">
        <v>107000</v>
      </c>
      <c r="C12" s="28">
        <v>64300</v>
      </c>
      <c r="D12" s="28">
        <v>155000</v>
      </c>
      <c r="E12" s="28">
        <v>138000</v>
      </c>
      <c r="F12" s="28">
        <v>66700</v>
      </c>
      <c r="G12" s="28">
        <v>101000</v>
      </c>
      <c r="H12" s="28">
        <v>78400</v>
      </c>
      <c r="I12" s="28">
        <v>67900</v>
      </c>
      <c r="J12" s="28">
        <v>67000</v>
      </c>
      <c r="L12" t="s">
        <v>76</v>
      </c>
      <c r="M12" s="3">
        <v>6.7000000000000004E-2</v>
      </c>
      <c r="N12" s="3">
        <v>0.08</v>
      </c>
      <c r="O12" s="3">
        <v>6.4000000000000001E-2</v>
      </c>
      <c r="P12" s="3">
        <v>7.3999999999999996E-2</v>
      </c>
      <c r="Q12" s="3">
        <v>7.8E-2</v>
      </c>
      <c r="R12" s="3">
        <v>7.3999999999999996E-2</v>
      </c>
      <c r="S12" s="3">
        <v>8.2000000000000003E-2</v>
      </c>
      <c r="T12" s="3">
        <v>8.3000000000000004E-2</v>
      </c>
      <c r="U12" s="3">
        <v>4.2000000000000003E-2</v>
      </c>
    </row>
    <row r="13" spans="1:21" x14ac:dyDescent="0.25">
      <c r="A13" t="s">
        <v>77</v>
      </c>
      <c r="B13" s="28">
        <v>108000</v>
      </c>
      <c r="C13" s="28">
        <v>66700</v>
      </c>
      <c r="D13" s="28">
        <v>156000</v>
      </c>
      <c r="E13" s="28">
        <v>135000</v>
      </c>
      <c r="F13" s="28">
        <v>66100</v>
      </c>
      <c r="G13" s="28">
        <v>98200</v>
      </c>
      <c r="H13" s="28">
        <v>76500</v>
      </c>
      <c r="I13" s="28">
        <v>63500</v>
      </c>
      <c r="J13" s="28">
        <v>68900</v>
      </c>
      <c r="L13" t="s">
        <v>77</v>
      </c>
      <c r="M13" s="3">
        <v>7.0999999999999994E-2</v>
      </c>
      <c r="N13" s="3">
        <v>8.1000000000000003E-2</v>
      </c>
      <c r="O13" s="3">
        <v>0.06</v>
      </c>
      <c r="P13" s="3">
        <v>7.8E-2</v>
      </c>
      <c r="Q13" s="3">
        <v>8.1000000000000003E-2</v>
      </c>
      <c r="R13" s="3">
        <v>7.4999999999999997E-2</v>
      </c>
      <c r="S13" s="3">
        <v>8.2000000000000003E-2</v>
      </c>
      <c r="T13" s="3">
        <v>8.3000000000000004E-2</v>
      </c>
      <c r="U13" s="3">
        <v>4.2000000000000003E-2</v>
      </c>
    </row>
    <row r="14" spans="1:21" x14ac:dyDescent="0.25">
      <c r="A14" t="s">
        <v>78</v>
      </c>
      <c r="B14" s="28">
        <v>106000</v>
      </c>
      <c r="C14" s="28">
        <v>60500</v>
      </c>
      <c r="D14" s="28">
        <v>148000</v>
      </c>
      <c r="E14" s="28">
        <v>136000</v>
      </c>
      <c r="F14" s="28">
        <v>69500</v>
      </c>
      <c r="G14" s="28">
        <v>100000</v>
      </c>
      <c r="H14" s="28">
        <v>74500</v>
      </c>
      <c r="I14" s="28">
        <v>65000</v>
      </c>
      <c r="J14" s="28">
        <v>66200</v>
      </c>
      <c r="L14" t="s">
        <v>78</v>
      </c>
      <c r="M14" s="3">
        <v>6.9000000000000006E-2</v>
      </c>
      <c r="N14" s="3">
        <v>7.1999999999999995E-2</v>
      </c>
      <c r="O14" s="3">
        <v>6.5000000000000002E-2</v>
      </c>
      <c r="P14" s="3">
        <v>7.5999999999999998E-2</v>
      </c>
      <c r="Q14" s="3">
        <v>0.08</v>
      </c>
      <c r="R14" s="3">
        <v>7.5999999999999998E-2</v>
      </c>
      <c r="S14" s="3">
        <v>0.08</v>
      </c>
      <c r="T14" s="3">
        <v>8.5999999999999993E-2</v>
      </c>
      <c r="U14" s="3">
        <v>4.3999999999999997E-2</v>
      </c>
    </row>
    <row r="16" spans="1:21" x14ac:dyDescent="0.25">
      <c r="A16" s="24" t="s">
        <v>39</v>
      </c>
      <c r="B16" t="s">
        <v>86</v>
      </c>
      <c r="C16" t="s">
        <v>87</v>
      </c>
      <c r="D16" t="s">
        <v>79</v>
      </c>
      <c r="E16" t="s">
        <v>80</v>
      </c>
      <c r="F16" t="s">
        <v>81</v>
      </c>
      <c r="G16" t="s">
        <v>82</v>
      </c>
      <c r="H16" t="s">
        <v>83</v>
      </c>
      <c r="I16" t="s">
        <v>84</v>
      </c>
      <c r="J16" t="s">
        <v>85</v>
      </c>
      <c r="L16" s="24" t="s">
        <v>39</v>
      </c>
      <c r="M16" t="s">
        <v>86</v>
      </c>
      <c r="N16" t="s">
        <v>87</v>
      </c>
      <c r="O16" t="s">
        <v>79</v>
      </c>
      <c r="P16" t="s">
        <v>80</v>
      </c>
      <c r="Q16" t="s">
        <v>81</v>
      </c>
      <c r="R16" t="s">
        <v>82</v>
      </c>
      <c r="S16" t="s">
        <v>83</v>
      </c>
      <c r="T16" t="s">
        <v>84</v>
      </c>
      <c r="U16" t="s">
        <v>85</v>
      </c>
    </row>
    <row r="17" spans="1:21" x14ac:dyDescent="0.25">
      <c r="A17" t="s">
        <v>70</v>
      </c>
      <c r="B17" s="28">
        <v>66700</v>
      </c>
      <c r="C17" s="28">
        <v>181000</v>
      </c>
      <c r="D17" s="28">
        <v>161000</v>
      </c>
      <c r="E17" s="28">
        <v>195000</v>
      </c>
      <c r="F17" s="28">
        <v>72800</v>
      </c>
      <c r="G17" s="28">
        <v>217000</v>
      </c>
      <c r="H17" s="28">
        <v>121000</v>
      </c>
      <c r="I17" s="28">
        <v>70500</v>
      </c>
      <c r="J17" s="28">
        <v>66500</v>
      </c>
      <c r="L17" t="s">
        <v>70</v>
      </c>
      <c r="M17" s="3">
        <v>0.19800000000000001</v>
      </c>
      <c r="N17" s="3">
        <v>9.0999999999999998E-2</v>
      </c>
      <c r="O17" s="3">
        <v>6.6000000000000003E-2</v>
      </c>
      <c r="P17" s="3">
        <v>0.12</v>
      </c>
      <c r="Q17" s="3">
        <v>0.24</v>
      </c>
      <c r="R17" s="3">
        <v>0.10100000000000001</v>
      </c>
      <c r="S17" s="3">
        <v>0.17699999999999999</v>
      </c>
      <c r="T17" s="3">
        <v>0.28000000000000003</v>
      </c>
      <c r="U17" s="3">
        <v>4.2000000000000003E-2</v>
      </c>
    </row>
    <row r="18" spans="1:21" x14ac:dyDescent="0.25">
      <c r="A18" t="s">
        <v>73</v>
      </c>
      <c r="B18" s="28">
        <v>64600</v>
      </c>
      <c r="C18" s="28">
        <v>172000</v>
      </c>
      <c r="D18" s="28">
        <v>164000</v>
      </c>
      <c r="E18" s="28">
        <v>190000</v>
      </c>
      <c r="F18" s="28">
        <v>73600</v>
      </c>
      <c r="G18" s="28">
        <v>203000</v>
      </c>
      <c r="H18" s="28">
        <v>124000</v>
      </c>
      <c r="I18" s="28">
        <v>68500</v>
      </c>
      <c r="J18" s="28">
        <v>66400</v>
      </c>
      <c r="L18" t="s">
        <v>73</v>
      </c>
      <c r="M18" s="3">
        <v>0.18</v>
      </c>
      <c r="N18" s="3">
        <v>9.4E-2</v>
      </c>
      <c r="O18" s="3">
        <v>6.4000000000000001E-2</v>
      </c>
      <c r="P18" s="3">
        <v>0.11799999999999999</v>
      </c>
      <c r="Q18" s="3">
        <v>0.27600000000000002</v>
      </c>
      <c r="R18" s="3">
        <v>9.6000000000000002E-2</v>
      </c>
      <c r="S18" s="3">
        <v>0.17499999999999999</v>
      </c>
      <c r="T18" s="3">
        <v>0.28999999999999998</v>
      </c>
      <c r="U18" s="3">
        <v>4.2000000000000003E-2</v>
      </c>
    </row>
    <row r="19" spans="1:21" x14ac:dyDescent="0.25">
      <c r="A19" t="s">
        <v>72</v>
      </c>
      <c r="B19" s="28">
        <v>65100</v>
      </c>
      <c r="C19" s="28">
        <v>171000</v>
      </c>
      <c r="D19" s="28">
        <v>161000</v>
      </c>
      <c r="E19" s="28">
        <v>190000</v>
      </c>
      <c r="F19" s="28">
        <v>72400</v>
      </c>
      <c r="G19" s="28">
        <v>212000</v>
      </c>
      <c r="H19" s="28">
        <v>132000</v>
      </c>
      <c r="I19" s="28">
        <v>69100</v>
      </c>
      <c r="J19" s="28">
        <v>67400</v>
      </c>
      <c r="L19" t="s">
        <v>72</v>
      </c>
      <c r="M19" s="3">
        <v>0.16200000000000001</v>
      </c>
      <c r="N19" s="3">
        <v>8.7999999999999995E-2</v>
      </c>
      <c r="O19" s="3">
        <v>6.3E-2</v>
      </c>
      <c r="P19" s="3">
        <v>0.11700000000000001</v>
      </c>
      <c r="Q19" s="3">
        <v>0.246</v>
      </c>
      <c r="R19" s="3">
        <v>0.10199999999999999</v>
      </c>
      <c r="S19" s="3">
        <v>0.19400000000000001</v>
      </c>
      <c r="T19" s="3">
        <v>0.246</v>
      </c>
      <c r="U19" s="3">
        <v>4.2999999999999997E-2</v>
      </c>
    </row>
    <row r="20" spans="1:21" x14ac:dyDescent="0.25">
      <c r="A20" t="s">
        <v>71</v>
      </c>
      <c r="B20" s="28">
        <v>67200</v>
      </c>
      <c r="C20" s="28">
        <v>178000</v>
      </c>
      <c r="D20" s="28">
        <v>153000</v>
      </c>
      <c r="E20" s="28">
        <v>192000</v>
      </c>
      <c r="F20" s="28">
        <v>94200</v>
      </c>
      <c r="G20" s="28">
        <v>172000</v>
      </c>
      <c r="H20" s="28">
        <v>124000</v>
      </c>
      <c r="I20" s="28">
        <v>67400</v>
      </c>
      <c r="J20" s="28">
        <v>65900</v>
      </c>
      <c r="L20" t="s">
        <v>71</v>
      </c>
      <c r="M20" s="3">
        <v>0.16400000000000001</v>
      </c>
      <c r="N20" s="3">
        <v>9.1999999999999998E-2</v>
      </c>
      <c r="O20" s="3">
        <v>6.4000000000000001E-2</v>
      </c>
      <c r="P20" s="3">
        <v>0.122</v>
      </c>
      <c r="Q20" s="3">
        <v>0.23100000000000001</v>
      </c>
      <c r="R20" s="3">
        <v>9.2999999999999999E-2</v>
      </c>
      <c r="S20" s="3">
        <v>0.17599999999999999</v>
      </c>
      <c r="T20" s="3">
        <v>0.223</v>
      </c>
      <c r="U20" s="3">
        <v>4.2999999999999997E-2</v>
      </c>
    </row>
    <row r="21" spans="1:21" x14ac:dyDescent="0.25">
      <c r="A21" t="s">
        <v>75</v>
      </c>
      <c r="B21" s="28">
        <v>72000</v>
      </c>
      <c r="C21" s="28">
        <v>195000</v>
      </c>
      <c r="D21" s="28">
        <v>149000</v>
      </c>
      <c r="E21" s="28">
        <v>165000</v>
      </c>
      <c r="F21" s="28">
        <v>73800</v>
      </c>
      <c r="G21" s="28">
        <v>213000</v>
      </c>
      <c r="H21" s="28">
        <v>141000</v>
      </c>
      <c r="I21" s="28">
        <v>69600</v>
      </c>
      <c r="J21" s="28">
        <v>63700</v>
      </c>
      <c r="L21" t="s">
        <v>75</v>
      </c>
      <c r="M21" s="3">
        <v>0.217</v>
      </c>
      <c r="N21" s="3">
        <v>9.0999999999999998E-2</v>
      </c>
      <c r="O21" s="3">
        <v>5.8999999999999997E-2</v>
      </c>
      <c r="P21" s="3">
        <v>0.106</v>
      </c>
      <c r="Q21" s="3">
        <v>0.223</v>
      </c>
      <c r="R21" s="3">
        <v>9.9000000000000005E-2</v>
      </c>
      <c r="S21" s="3">
        <v>0.191</v>
      </c>
      <c r="T21" s="3">
        <v>0.23699999999999999</v>
      </c>
      <c r="U21" s="3">
        <v>4.2000000000000003E-2</v>
      </c>
    </row>
    <row r="22" spans="1:21" x14ac:dyDescent="0.25">
      <c r="A22" t="s">
        <v>76</v>
      </c>
      <c r="B22" s="28">
        <v>70600</v>
      </c>
      <c r="C22" s="28">
        <v>189000</v>
      </c>
      <c r="D22" s="28">
        <v>153000</v>
      </c>
      <c r="E22" s="28">
        <v>173000</v>
      </c>
      <c r="F22" s="28">
        <v>71700</v>
      </c>
      <c r="G22" s="28">
        <v>209000</v>
      </c>
      <c r="H22" s="28">
        <v>133000</v>
      </c>
      <c r="I22" s="28">
        <v>69300</v>
      </c>
      <c r="J22" s="28">
        <v>65000</v>
      </c>
      <c r="L22" t="s">
        <v>76</v>
      </c>
      <c r="M22" s="3">
        <v>0.22700000000000001</v>
      </c>
      <c r="N22" s="3">
        <v>0.1</v>
      </c>
      <c r="O22" s="3">
        <v>0.06</v>
      </c>
      <c r="P22" s="3">
        <v>0.112</v>
      </c>
      <c r="Q22" s="3">
        <v>0.215</v>
      </c>
      <c r="R22" s="3">
        <v>9.8000000000000004E-2</v>
      </c>
      <c r="S22" s="3">
        <v>0.193</v>
      </c>
      <c r="T22" s="3">
        <v>0.22600000000000001</v>
      </c>
      <c r="U22" s="3">
        <v>4.1000000000000002E-2</v>
      </c>
    </row>
    <row r="23" spans="1:21" x14ac:dyDescent="0.25">
      <c r="A23" t="s">
        <v>77</v>
      </c>
      <c r="B23" s="28">
        <v>70000</v>
      </c>
      <c r="C23" s="28">
        <v>189000</v>
      </c>
      <c r="D23" s="28">
        <v>146000</v>
      </c>
      <c r="E23" s="28">
        <v>170000</v>
      </c>
      <c r="F23" s="28">
        <v>71800</v>
      </c>
      <c r="G23" s="28">
        <v>193000</v>
      </c>
      <c r="H23" s="28">
        <v>136000</v>
      </c>
      <c r="I23" s="28">
        <v>67900</v>
      </c>
      <c r="J23" s="28">
        <v>63900</v>
      </c>
      <c r="L23" t="s">
        <v>77</v>
      </c>
      <c r="M23" s="3">
        <v>0.20699999999999999</v>
      </c>
      <c r="N23" s="3">
        <v>9.8000000000000004E-2</v>
      </c>
      <c r="O23" s="3">
        <v>5.8999999999999997E-2</v>
      </c>
      <c r="P23" s="3">
        <v>0.11</v>
      </c>
      <c r="Q23" s="3">
        <v>0.22600000000000001</v>
      </c>
      <c r="R23" s="3">
        <v>9.6000000000000002E-2</v>
      </c>
      <c r="S23" s="3">
        <v>0.19400000000000001</v>
      </c>
      <c r="T23" s="3">
        <v>0.23400000000000001</v>
      </c>
      <c r="U23" s="3">
        <v>4.2000000000000003E-2</v>
      </c>
    </row>
    <row r="24" spans="1:21" x14ac:dyDescent="0.25">
      <c r="A24" t="s">
        <v>78</v>
      </c>
      <c r="B24" s="28">
        <v>70000</v>
      </c>
      <c r="C24" s="28">
        <v>182000</v>
      </c>
      <c r="D24" s="28">
        <v>141000</v>
      </c>
      <c r="E24" s="28">
        <v>157000</v>
      </c>
      <c r="F24" s="28">
        <v>66900</v>
      </c>
      <c r="G24" s="28">
        <v>207000</v>
      </c>
      <c r="H24" s="28">
        <v>130000</v>
      </c>
      <c r="I24" s="28">
        <v>69300</v>
      </c>
      <c r="J24" s="28">
        <v>64300</v>
      </c>
      <c r="L24" t="s">
        <v>78</v>
      </c>
      <c r="M24" s="3">
        <v>0.20499999999999999</v>
      </c>
      <c r="N24" s="3">
        <v>9.6000000000000002E-2</v>
      </c>
      <c r="O24" s="3">
        <v>0.06</v>
      </c>
      <c r="P24" s="3">
        <v>0.107</v>
      </c>
      <c r="Q24" s="3">
        <v>0.193</v>
      </c>
      <c r="R24" s="3">
        <v>0.1</v>
      </c>
      <c r="S24" s="3">
        <v>0.188</v>
      </c>
      <c r="T24" s="3">
        <v>0.23</v>
      </c>
      <c r="U24" s="3">
        <v>4.4999999999999998E-2</v>
      </c>
    </row>
    <row r="26" spans="1:21" x14ac:dyDescent="0.25">
      <c r="A26" s="24" t="s">
        <v>40</v>
      </c>
      <c r="B26" t="s">
        <v>86</v>
      </c>
      <c r="C26" t="s">
        <v>87</v>
      </c>
      <c r="D26" t="s">
        <v>79</v>
      </c>
      <c r="E26" t="s">
        <v>80</v>
      </c>
      <c r="F26" t="s">
        <v>81</v>
      </c>
      <c r="G26" t="s">
        <v>82</v>
      </c>
      <c r="H26" t="s">
        <v>83</v>
      </c>
      <c r="I26" t="s">
        <v>84</v>
      </c>
      <c r="J26" t="s">
        <v>85</v>
      </c>
      <c r="L26" s="24" t="s">
        <v>40</v>
      </c>
      <c r="M26" t="s">
        <v>86</v>
      </c>
      <c r="N26" t="s">
        <v>87</v>
      </c>
      <c r="O26" t="s">
        <v>79</v>
      </c>
      <c r="P26" t="s">
        <v>80</v>
      </c>
      <c r="Q26" t="s">
        <v>81</v>
      </c>
      <c r="R26" t="s">
        <v>82</v>
      </c>
      <c r="S26" t="s">
        <v>83</v>
      </c>
      <c r="T26" t="s">
        <v>84</v>
      </c>
      <c r="U26" t="s">
        <v>85</v>
      </c>
    </row>
    <row r="27" spans="1:21" x14ac:dyDescent="0.25">
      <c r="A27" t="s">
        <v>70</v>
      </c>
      <c r="B27" s="28">
        <v>76400</v>
      </c>
      <c r="C27" s="28">
        <v>237000</v>
      </c>
      <c r="D27" s="28">
        <v>172000</v>
      </c>
      <c r="E27" s="28">
        <v>294000</v>
      </c>
      <c r="F27" s="28">
        <v>85500</v>
      </c>
      <c r="G27" s="28">
        <v>278000</v>
      </c>
      <c r="H27" s="28">
        <v>151000</v>
      </c>
      <c r="I27" s="28">
        <v>77700</v>
      </c>
      <c r="J27" s="28">
        <v>70100</v>
      </c>
      <c r="L27" t="s">
        <v>70</v>
      </c>
      <c r="M27" s="3">
        <v>0.36</v>
      </c>
      <c r="N27" s="3">
        <v>0.13400000000000001</v>
      </c>
      <c r="O27" s="3">
        <v>8.4000000000000005E-2</v>
      </c>
      <c r="P27" s="3">
        <v>0.23799999999999999</v>
      </c>
      <c r="Q27" s="3">
        <v>0.36599999999999999</v>
      </c>
      <c r="R27" s="3">
        <v>0.11600000000000001</v>
      </c>
      <c r="S27" s="3">
        <v>0.308</v>
      </c>
      <c r="T27" s="3">
        <v>0.33800000000000002</v>
      </c>
      <c r="U27" s="3">
        <v>4.1000000000000002E-2</v>
      </c>
    </row>
    <row r="28" spans="1:21" x14ac:dyDescent="0.25">
      <c r="A28" t="s">
        <v>73</v>
      </c>
      <c r="B28" s="28">
        <v>75300</v>
      </c>
      <c r="C28" s="28">
        <v>231000</v>
      </c>
      <c r="D28" s="28">
        <v>173000</v>
      </c>
      <c r="E28" s="28">
        <v>289000</v>
      </c>
      <c r="F28" s="28">
        <v>83800</v>
      </c>
      <c r="G28" s="28">
        <v>279000</v>
      </c>
      <c r="H28" s="28">
        <v>151000</v>
      </c>
      <c r="I28" s="28">
        <v>77100</v>
      </c>
      <c r="J28" s="28">
        <v>67700</v>
      </c>
      <c r="L28" t="s">
        <v>73</v>
      </c>
      <c r="M28" s="3">
        <v>0.35799999999999998</v>
      </c>
      <c r="N28" s="3">
        <v>0.13</v>
      </c>
      <c r="O28" s="3">
        <v>6.9000000000000006E-2</v>
      </c>
      <c r="P28" s="3">
        <v>0.24199999999999999</v>
      </c>
      <c r="Q28" s="3">
        <v>0.36399999999999999</v>
      </c>
      <c r="R28" s="3">
        <v>0.11899999999999999</v>
      </c>
      <c r="S28" s="3">
        <v>0.312</v>
      </c>
      <c r="T28" s="3">
        <v>0.33900000000000002</v>
      </c>
      <c r="U28" s="3">
        <v>4.3999999999999997E-2</v>
      </c>
    </row>
    <row r="29" spans="1:21" x14ac:dyDescent="0.25">
      <c r="A29" t="s">
        <v>72</v>
      </c>
      <c r="B29" s="28">
        <v>75300</v>
      </c>
      <c r="C29" s="28">
        <v>231000</v>
      </c>
      <c r="D29" s="28">
        <v>174000</v>
      </c>
      <c r="E29" s="28">
        <v>288000</v>
      </c>
      <c r="F29" s="28">
        <v>83300</v>
      </c>
      <c r="G29" s="28">
        <v>270000</v>
      </c>
      <c r="H29" s="28">
        <v>148000</v>
      </c>
      <c r="I29" s="28">
        <v>65500</v>
      </c>
      <c r="J29" s="28">
        <v>70600</v>
      </c>
      <c r="L29" t="s">
        <v>72</v>
      </c>
      <c r="M29" s="3">
        <v>0.35099999999999998</v>
      </c>
      <c r="N29" s="3">
        <v>0.13200000000000001</v>
      </c>
      <c r="O29" s="3">
        <v>7.0000000000000007E-2</v>
      </c>
      <c r="P29" s="3">
        <v>0.22800000000000001</v>
      </c>
      <c r="Q29" s="3">
        <v>0.36899999999999999</v>
      </c>
      <c r="R29" s="3">
        <v>0.11799999999999999</v>
      </c>
      <c r="S29" s="3">
        <v>0.3</v>
      </c>
      <c r="T29" s="3">
        <v>0.314</v>
      </c>
      <c r="U29" s="3">
        <v>4.2999999999999997E-2</v>
      </c>
    </row>
    <row r="30" spans="1:21" x14ac:dyDescent="0.25">
      <c r="A30" t="s">
        <v>71</v>
      </c>
      <c r="B30" s="28">
        <v>74500</v>
      </c>
      <c r="C30" s="28">
        <v>225000</v>
      </c>
      <c r="D30" s="28">
        <v>171000</v>
      </c>
      <c r="E30" s="28">
        <v>281000</v>
      </c>
      <c r="F30" s="28">
        <v>81800</v>
      </c>
      <c r="G30" s="28">
        <v>270000</v>
      </c>
      <c r="H30" s="28">
        <v>147000</v>
      </c>
      <c r="I30" s="28">
        <v>74900</v>
      </c>
      <c r="J30" s="28">
        <v>67200</v>
      </c>
      <c r="L30" t="s">
        <v>71</v>
      </c>
      <c r="M30" s="3">
        <v>0.33900000000000002</v>
      </c>
      <c r="N30" s="3">
        <v>0.128</v>
      </c>
      <c r="O30" s="3">
        <v>7.5999999999999998E-2</v>
      </c>
      <c r="P30" s="3">
        <v>0.22500000000000001</v>
      </c>
      <c r="Q30" s="3">
        <v>0.36</v>
      </c>
      <c r="R30" s="3">
        <v>0.11700000000000001</v>
      </c>
      <c r="S30" s="3">
        <v>0.30299999999999999</v>
      </c>
      <c r="T30" s="3">
        <v>0.32500000000000001</v>
      </c>
      <c r="U30" s="3">
        <v>4.2000000000000003E-2</v>
      </c>
    </row>
    <row r="31" spans="1:21" x14ac:dyDescent="0.25">
      <c r="A31" t="s">
        <v>75</v>
      </c>
      <c r="B31" s="28">
        <v>81200</v>
      </c>
      <c r="C31" s="28">
        <v>253000</v>
      </c>
      <c r="D31" s="28">
        <v>167000</v>
      </c>
      <c r="E31" s="28">
        <v>246000</v>
      </c>
      <c r="F31" s="28">
        <v>88700</v>
      </c>
      <c r="G31" s="28">
        <v>263000</v>
      </c>
      <c r="H31" s="28">
        <v>160000</v>
      </c>
      <c r="I31" s="28">
        <v>78100</v>
      </c>
      <c r="J31" s="28">
        <v>68400</v>
      </c>
      <c r="L31" t="s">
        <v>75</v>
      </c>
      <c r="M31" s="3">
        <v>0.36599999999999999</v>
      </c>
      <c r="N31" s="3">
        <v>0.14299999999999999</v>
      </c>
      <c r="O31" s="3">
        <v>6.4000000000000001E-2</v>
      </c>
      <c r="P31" s="3">
        <v>0.214</v>
      </c>
      <c r="Q31" s="3">
        <v>0.36499999999999999</v>
      </c>
      <c r="R31" s="3">
        <v>0.114</v>
      </c>
      <c r="S31" s="3">
        <v>0.32700000000000001</v>
      </c>
      <c r="T31" s="3">
        <v>0.34200000000000003</v>
      </c>
      <c r="U31" s="3">
        <v>4.1000000000000002E-2</v>
      </c>
    </row>
    <row r="32" spans="1:21" x14ac:dyDescent="0.25">
      <c r="A32" t="s">
        <v>76</v>
      </c>
      <c r="B32" s="28">
        <v>81100</v>
      </c>
      <c r="C32" s="28">
        <v>246000</v>
      </c>
      <c r="D32" s="28">
        <v>168000</v>
      </c>
      <c r="E32" s="28">
        <v>256000</v>
      </c>
      <c r="F32" s="28">
        <v>84400</v>
      </c>
      <c r="G32" s="28">
        <v>263000</v>
      </c>
      <c r="H32" s="28">
        <v>152000</v>
      </c>
      <c r="I32" s="28">
        <v>77800</v>
      </c>
      <c r="J32" s="28">
        <v>66900</v>
      </c>
      <c r="L32" t="s">
        <v>76</v>
      </c>
      <c r="M32" s="3">
        <v>0.36899999999999999</v>
      </c>
      <c r="N32" s="3">
        <v>0.14000000000000001</v>
      </c>
      <c r="O32" s="3">
        <v>6.4000000000000001E-2</v>
      </c>
      <c r="P32" s="3">
        <v>0.215</v>
      </c>
      <c r="Q32" s="3">
        <v>0.35</v>
      </c>
      <c r="R32" s="3">
        <v>0.11700000000000001</v>
      </c>
      <c r="S32" s="3">
        <v>0.315</v>
      </c>
      <c r="T32" s="3">
        <v>0.34599999999999997</v>
      </c>
      <c r="U32" s="3">
        <v>4.1000000000000002E-2</v>
      </c>
    </row>
    <row r="33" spans="1:21" x14ac:dyDescent="0.25">
      <c r="A33" t="s">
        <v>77</v>
      </c>
      <c r="B33" s="28">
        <v>78900</v>
      </c>
      <c r="C33" s="28">
        <v>233000</v>
      </c>
      <c r="D33" s="28">
        <v>163000</v>
      </c>
      <c r="E33" s="28">
        <v>254000</v>
      </c>
      <c r="F33" s="28">
        <v>82300</v>
      </c>
      <c r="G33" s="28">
        <v>255000</v>
      </c>
      <c r="H33" s="28">
        <v>152000</v>
      </c>
      <c r="I33" s="28">
        <v>76000</v>
      </c>
      <c r="J33" s="28">
        <v>64000</v>
      </c>
      <c r="L33" t="s">
        <v>77</v>
      </c>
      <c r="M33" s="3">
        <v>0.36399999999999999</v>
      </c>
      <c r="N33" s="3">
        <v>0.14099999999999999</v>
      </c>
      <c r="O33" s="3">
        <v>6.7000000000000004E-2</v>
      </c>
      <c r="P33" s="3">
        <v>0.22</v>
      </c>
      <c r="Q33" s="3">
        <v>0.34899999999999998</v>
      </c>
      <c r="R33" s="3">
        <v>0.11700000000000001</v>
      </c>
      <c r="S33" s="3">
        <v>0.32600000000000001</v>
      </c>
      <c r="T33" s="3">
        <v>0.34300000000000003</v>
      </c>
      <c r="U33" s="3">
        <v>4.2000000000000003E-2</v>
      </c>
    </row>
    <row r="34" spans="1:21" x14ac:dyDescent="0.25">
      <c r="A34" t="s">
        <v>78</v>
      </c>
      <c r="B34" s="28">
        <v>80600</v>
      </c>
      <c r="C34" s="28">
        <v>242000</v>
      </c>
      <c r="D34" s="28">
        <v>160000</v>
      </c>
      <c r="E34" s="28">
        <v>253000</v>
      </c>
      <c r="F34" s="28">
        <v>81900</v>
      </c>
      <c r="G34" s="28">
        <v>248000</v>
      </c>
      <c r="H34" s="28">
        <v>160000</v>
      </c>
      <c r="I34" s="28">
        <v>75700</v>
      </c>
      <c r="J34" s="28">
        <v>64600</v>
      </c>
      <c r="L34" t="s">
        <v>78</v>
      </c>
      <c r="M34" s="3">
        <v>0.36399999999999999</v>
      </c>
      <c r="N34" s="3">
        <v>0.13800000000000001</v>
      </c>
      <c r="O34" s="3">
        <v>6.6000000000000003E-2</v>
      </c>
      <c r="P34" s="3">
        <v>0.216</v>
      </c>
      <c r="Q34" s="3">
        <v>0.34300000000000003</v>
      </c>
      <c r="R34" s="3">
        <v>0.114</v>
      </c>
      <c r="S34" s="3">
        <v>0.32900000000000001</v>
      </c>
      <c r="T34" s="3">
        <v>0.33900000000000002</v>
      </c>
      <c r="U34" s="3">
        <v>4.4999999999999998E-2</v>
      </c>
    </row>
    <row r="36" spans="1:21" x14ac:dyDescent="0.25">
      <c r="A36" s="24" t="s">
        <v>41</v>
      </c>
      <c r="B36" t="s">
        <v>86</v>
      </c>
      <c r="C36" t="s">
        <v>87</v>
      </c>
      <c r="D36" t="s">
        <v>79</v>
      </c>
      <c r="E36" t="s">
        <v>80</v>
      </c>
      <c r="F36" t="s">
        <v>81</v>
      </c>
      <c r="G36" t="s">
        <v>82</v>
      </c>
      <c r="H36" t="s">
        <v>83</v>
      </c>
      <c r="I36" t="s">
        <v>84</v>
      </c>
      <c r="J36" t="s">
        <v>85</v>
      </c>
      <c r="L36" s="24" t="s">
        <v>41</v>
      </c>
      <c r="M36" t="s">
        <v>86</v>
      </c>
      <c r="N36" t="s">
        <v>87</v>
      </c>
      <c r="O36" t="s">
        <v>79</v>
      </c>
      <c r="P36" t="s">
        <v>80</v>
      </c>
      <c r="Q36" t="s">
        <v>81</v>
      </c>
      <c r="R36" t="s">
        <v>82</v>
      </c>
      <c r="S36" t="s">
        <v>83</v>
      </c>
      <c r="T36" t="s">
        <v>84</v>
      </c>
      <c r="U36" t="s">
        <v>85</v>
      </c>
    </row>
    <row r="37" spans="1:21" x14ac:dyDescent="0.25">
      <c r="A37" t="s">
        <v>70</v>
      </c>
      <c r="B37" s="28">
        <v>77900</v>
      </c>
      <c r="C37" s="28">
        <v>297000</v>
      </c>
      <c r="D37" s="28">
        <v>173000</v>
      </c>
      <c r="E37" s="28">
        <v>373000</v>
      </c>
      <c r="F37" s="28">
        <v>83100</v>
      </c>
      <c r="G37" s="28">
        <v>309000</v>
      </c>
      <c r="H37" s="28">
        <v>151000</v>
      </c>
      <c r="I37" s="28">
        <v>73000</v>
      </c>
      <c r="J37" s="28">
        <v>65200</v>
      </c>
      <c r="L37" t="s">
        <v>70</v>
      </c>
      <c r="M37" s="3">
        <v>0.4</v>
      </c>
      <c r="N37" s="3">
        <v>0.218</v>
      </c>
      <c r="O37" s="3">
        <v>0.114</v>
      </c>
      <c r="P37" s="3">
        <v>0.374</v>
      </c>
      <c r="Q37" s="3">
        <v>0.42099999999999999</v>
      </c>
      <c r="R37" s="3">
        <v>0.17899999999999999</v>
      </c>
      <c r="S37" s="3">
        <v>0.379</v>
      </c>
      <c r="T37" s="3">
        <v>0.38100000000000001</v>
      </c>
      <c r="U37" s="3">
        <v>4.2000000000000003E-2</v>
      </c>
    </row>
    <row r="38" spans="1:21" x14ac:dyDescent="0.25">
      <c r="A38" t="s">
        <v>73</v>
      </c>
      <c r="B38" s="28">
        <v>75400</v>
      </c>
      <c r="C38" s="28">
        <v>298000</v>
      </c>
      <c r="D38" s="28">
        <v>173000</v>
      </c>
      <c r="E38" s="28">
        <v>371000</v>
      </c>
      <c r="F38" s="28">
        <v>82700</v>
      </c>
      <c r="G38" s="28">
        <v>300000</v>
      </c>
      <c r="H38" s="28">
        <v>150000</v>
      </c>
      <c r="I38" s="28">
        <v>74100</v>
      </c>
      <c r="J38" s="28">
        <v>65300</v>
      </c>
      <c r="L38" t="s">
        <v>73</v>
      </c>
      <c r="M38" s="3">
        <v>0.41799999999999998</v>
      </c>
      <c r="N38" s="3">
        <v>0.24099999999999999</v>
      </c>
      <c r="O38" s="3">
        <v>0.124</v>
      </c>
      <c r="P38" s="3">
        <v>0.36599999999999999</v>
      </c>
      <c r="Q38" s="3">
        <v>0.42599999999999999</v>
      </c>
      <c r="R38" s="3">
        <v>0.16700000000000001</v>
      </c>
      <c r="S38" s="3">
        <v>0.373</v>
      </c>
      <c r="T38" s="3">
        <v>0.39200000000000002</v>
      </c>
      <c r="U38" s="3">
        <v>4.3999999999999997E-2</v>
      </c>
    </row>
    <row r="39" spans="1:21" x14ac:dyDescent="0.25">
      <c r="A39" t="s">
        <v>72</v>
      </c>
      <c r="B39" s="28">
        <v>75900</v>
      </c>
      <c r="C39" s="28">
        <v>303000</v>
      </c>
      <c r="D39" s="28">
        <v>175000</v>
      </c>
      <c r="E39" s="28">
        <v>372000</v>
      </c>
      <c r="F39" s="28">
        <v>74600</v>
      </c>
      <c r="G39" s="28">
        <v>290000</v>
      </c>
      <c r="H39" s="28">
        <v>151000</v>
      </c>
      <c r="I39" s="28">
        <v>73900</v>
      </c>
      <c r="J39" s="28">
        <v>62800</v>
      </c>
      <c r="L39" t="s">
        <v>72</v>
      </c>
      <c r="M39" s="3">
        <v>0.40799999999999997</v>
      </c>
      <c r="N39" s="3">
        <v>0.23300000000000001</v>
      </c>
      <c r="O39" s="3">
        <v>0.124</v>
      </c>
      <c r="P39" s="3">
        <v>0.36599999999999999</v>
      </c>
      <c r="Q39" s="3">
        <v>0.41499999999999998</v>
      </c>
      <c r="R39" s="3">
        <v>0.16300000000000001</v>
      </c>
      <c r="S39" s="3">
        <v>0.374</v>
      </c>
      <c r="T39" s="3">
        <v>0.38500000000000001</v>
      </c>
      <c r="U39" s="3">
        <v>4.2999999999999997E-2</v>
      </c>
    </row>
    <row r="40" spans="1:21" x14ac:dyDescent="0.25">
      <c r="A40" t="s">
        <v>71</v>
      </c>
      <c r="B40" s="28">
        <v>74700</v>
      </c>
      <c r="C40" s="28">
        <v>304000</v>
      </c>
      <c r="D40" s="28">
        <v>171000</v>
      </c>
      <c r="E40" s="28">
        <v>376000</v>
      </c>
      <c r="F40" s="28">
        <v>79300</v>
      </c>
      <c r="G40" s="28">
        <v>293000</v>
      </c>
      <c r="H40" s="28">
        <v>148000</v>
      </c>
      <c r="I40" s="28">
        <v>73800</v>
      </c>
      <c r="J40" s="28">
        <v>61800</v>
      </c>
      <c r="L40" t="s">
        <v>71</v>
      </c>
      <c r="M40" s="3">
        <v>0.39</v>
      </c>
      <c r="N40" s="3">
        <v>0.22700000000000001</v>
      </c>
      <c r="O40" s="3">
        <v>0.123</v>
      </c>
      <c r="P40" s="3">
        <v>0.371</v>
      </c>
      <c r="Q40" s="3">
        <v>0.432</v>
      </c>
      <c r="R40" s="3">
        <v>0.18099999999999999</v>
      </c>
      <c r="S40" s="3">
        <v>0.375</v>
      </c>
      <c r="T40" s="3">
        <v>0.379</v>
      </c>
      <c r="U40" s="3">
        <v>4.2000000000000003E-2</v>
      </c>
    </row>
    <row r="41" spans="1:21" x14ac:dyDescent="0.25">
      <c r="A41" t="s">
        <v>75</v>
      </c>
      <c r="B41" s="28">
        <v>79600</v>
      </c>
      <c r="C41" s="28">
        <v>322000</v>
      </c>
      <c r="D41" s="28">
        <v>156000</v>
      </c>
      <c r="E41" s="28">
        <v>321000</v>
      </c>
      <c r="F41" s="28">
        <v>85800</v>
      </c>
      <c r="G41" s="28">
        <v>302000</v>
      </c>
      <c r="H41" s="28">
        <v>159000</v>
      </c>
      <c r="I41" s="28">
        <v>79600</v>
      </c>
      <c r="J41" s="28">
        <v>62000</v>
      </c>
      <c r="L41" t="s">
        <v>75</v>
      </c>
      <c r="M41" s="3">
        <v>0.42199999999999999</v>
      </c>
      <c r="N41" s="3">
        <v>0.27700000000000002</v>
      </c>
      <c r="O41" s="3">
        <v>0.106</v>
      </c>
      <c r="P41" s="3">
        <v>0.39100000000000001</v>
      </c>
      <c r="Q41" s="3">
        <v>0.438</v>
      </c>
      <c r="R41" s="3">
        <v>0.17899999999999999</v>
      </c>
      <c r="S41" s="3">
        <v>0.39600000000000002</v>
      </c>
      <c r="T41" s="3">
        <v>0.41099999999999998</v>
      </c>
      <c r="U41" s="3">
        <v>4.1000000000000002E-2</v>
      </c>
    </row>
    <row r="42" spans="1:21" x14ac:dyDescent="0.25">
      <c r="A42" t="s">
        <v>76</v>
      </c>
      <c r="B42" s="28">
        <v>82200</v>
      </c>
      <c r="C42" s="28">
        <v>320000</v>
      </c>
      <c r="D42" s="28">
        <v>165000</v>
      </c>
      <c r="E42" s="28">
        <v>327000</v>
      </c>
      <c r="F42" s="28">
        <v>90800</v>
      </c>
      <c r="G42" s="28">
        <v>307000</v>
      </c>
      <c r="H42" s="28">
        <v>160000</v>
      </c>
      <c r="I42" s="28">
        <v>82200</v>
      </c>
      <c r="J42" s="28">
        <v>62400</v>
      </c>
      <c r="L42" t="s">
        <v>76</v>
      </c>
      <c r="M42" s="3">
        <v>0.436</v>
      </c>
      <c r="N42" s="3">
        <v>0.29699999999999999</v>
      </c>
      <c r="O42" s="3">
        <v>0.107</v>
      </c>
      <c r="P42" s="3">
        <v>0.39100000000000001</v>
      </c>
      <c r="Q42" s="3">
        <v>0.443</v>
      </c>
      <c r="R42" s="3">
        <v>0.17899999999999999</v>
      </c>
      <c r="S42" s="3">
        <v>0.40300000000000002</v>
      </c>
      <c r="T42" s="3">
        <v>0.42599999999999999</v>
      </c>
      <c r="U42" s="3">
        <v>4.1000000000000002E-2</v>
      </c>
    </row>
    <row r="43" spans="1:21" x14ac:dyDescent="0.25">
      <c r="A43" t="s">
        <v>77</v>
      </c>
      <c r="B43" s="28">
        <v>84000</v>
      </c>
      <c r="C43" s="28">
        <v>339000</v>
      </c>
      <c r="D43" s="28">
        <v>163000</v>
      </c>
      <c r="E43" s="28">
        <v>333000</v>
      </c>
      <c r="F43" s="28">
        <v>84000</v>
      </c>
      <c r="G43" s="28">
        <v>306000</v>
      </c>
      <c r="H43" s="28">
        <v>162000</v>
      </c>
      <c r="I43" s="28">
        <v>81900</v>
      </c>
      <c r="J43" s="28">
        <v>61800</v>
      </c>
      <c r="L43" t="s">
        <v>77</v>
      </c>
      <c r="M43" s="3">
        <v>0.437</v>
      </c>
      <c r="N43" s="3">
        <v>0.29899999999999999</v>
      </c>
      <c r="O43" s="3">
        <v>0.106</v>
      </c>
      <c r="P43" s="3">
        <v>0.38800000000000001</v>
      </c>
      <c r="Q43" s="3">
        <v>0.434</v>
      </c>
      <c r="R43" s="3">
        <v>0.17799999999999999</v>
      </c>
      <c r="S43" s="3">
        <v>0.40699999999999997</v>
      </c>
      <c r="T43" s="3">
        <v>0.42599999999999999</v>
      </c>
      <c r="U43" s="3">
        <v>4.2000000000000003E-2</v>
      </c>
    </row>
    <row r="44" spans="1:21" x14ac:dyDescent="0.25">
      <c r="A44" t="s">
        <v>78</v>
      </c>
      <c r="B44" s="28">
        <v>85200</v>
      </c>
      <c r="C44" s="28">
        <v>328000</v>
      </c>
      <c r="D44" s="28">
        <v>164000</v>
      </c>
      <c r="E44" s="28">
        <v>322000</v>
      </c>
      <c r="F44" s="28">
        <v>88900</v>
      </c>
      <c r="G44" s="28">
        <v>307000</v>
      </c>
      <c r="H44" s="28">
        <v>161000</v>
      </c>
      <c r="I44" s="28">
        <v>81500</v>
      </c>
      <c r="J44" s="28">
        <v>61300</v>
      </c>
      <c r="L44" t="s">
        <v>78</v>
      </c>
      <c r="M44" s="3">
        <v>0.443</v>
      </c>
      <c r="N44" s="3">
        <v>0.307</v>
      </c>
      <c r="O44" s="3">
        <v>0.115</v>
      </c>
      <c r="P44" s="3">
        <v>0.37</v>
      </c>
      <c r="Q44" s="3">
        <v>0.45700000000000002</v>
      </c>
      <c r="R44" s="3">
        <v>0.187</v>
      </c>
      <c r="S44" s="3">
        <v>0.40200000000000002</v>
      </c>
      <c r="T44" s="3">
        <v>0.42399999999999999</v>
      </c>
      <c r="U44" s="3">
        <v>4.2999999999999997E-2</v>
      </c>
    </row>
    <row r="49" spans="2:10" x14ac:dyDescent="0.25">
      <c r="B49" t="s">
        <v>163</v>
      </c>
    </row>
    <row r="50" spans="2:10" x14ac:dyDescent="0.25">
      <c r="B50" t="s">
        <v>91</v>
      </c>
      <c r="C50" t="s">
        <v>101</v>
      </c>
      <c r="D50" t="s">
        <v>108</v>
      </c>
      <c r="E50" t="s">
        <v>109</v>
      </c>
      <c r="F50" t="s">
        <v>110</v>
      </c>
      <c r="G50" t="s">
        <v>111</v>
      </c>
      <c r="H50" t="s">
        <v>112</v>
      </c>
      <c r="I50" t="s">
        <v>113</v>
      </c>
      <c r="J50" t="s">
        <v>114</v>
      </c>
    </row>
    <row r="51" spans="2:10" x14ac:dyDescent="0.25">
      <c r="B51" t="s">
        <v>92</v>
      </c>
      <c r="C51" t="s">
        <v>102</v>
      </c>
      <c r="D51" t="s">
        <v>115</v>
      </c>
      <c r="E51" t="s">
        <v>116</v>
      </c>
      <c r="F51" t="s">
        <v>117</v>
      </c>
      <c r="G51" t="s">
        <v>118</v>
      </c>
      <c r="H51" t="s">
        <v>119</v>
      </c>
      <c r="I51" t="s">
        <v>120</v>
      </c>
      <c r="J51" t="s">
        <v>121</v>
      </c>
    </row>
    <row r="52" spans="2:10" x14ac:dyDescent="0.25">
      <c r="B52" t="s">
        <v>95</v>
      </c>
      <c r="C52" t="s">
        <v>94</v>
      </c>
      <c r="D52" t="s">
        <v>93</v>
      </c>
      <c r="E52" t="s">
        <v>122</v>
      </c>
      <c r="F52" t="s">
        <v>123</v>
      </c>
      <c r="G52" t="s">
        <v>124</v>
      </c>
      <c r="H52" t="s">
        <v>125</v>
      </c>
      <c r="I52" t="s">
        <v>126</v>
      </c>
      <c r="J52" t="s">
        <v>127</v>
      </c>
    </row>
    <row r="53" spans="2:10" x14ac:dyDescent="0.25">
      <c r="B53" t="s">
        <v>96</v>
      </c>
      <c r="C53" t="s">
        <v>103</v>
      </c>
      <c r="D53" t="s">
        <v>128</v>
      </c>
      <c r="E53" t="s">
        <v>129</v>
      </c>
      <c r="F53" t="s">
        <v>130</v>
      </c>
      <c r="G53" t="s">
        <v>131</v>
      </c>
      <c r="H53" t="s">
        <v>132</v>
      </c>
      <c r="I53" t="s">
        <v>133</v>
      </c>
      <c r="J53" t="s">
        <v>134</v>
      </c>
    </row>
    <row r="54" spans="2:10" x14ac:dyDescent="0.25">
      <c r="B54" t="s">
        <v>97</v>
      </c>
      <c r="C54" t="s">
        <v>104</v>
      </c>
      <c r="D54" t="s">
        <v>135</v>
      </c>
      <c r="E54" t="s">
        <v>136</v>
      </c>
      <c r="F54" t="s">
        <v>137</v>
      </c>
      <c r="G54" t="s">
        <v>138</v>
      </c>
      <c r="H54" t="s">
        <v>139</v>
      </c>
      <c r="I54" t="s">
        <v>140</v>
      </c>
      <c r="J54" t="s">
        <v>141</v>
      </c>
    </row>
    <row r="55" spans="2:10" x14ac:dyDescent="0.25">
      <c r="B55" t="s">
        <v>98</v>
      </c>
      <c r="C55" t="s">
        <v>105</v>
      </c>
      <c r="D55" t="s">
        <v>142</v>
      </c>
      <c r="E55" t="s">
        <v>143</v>
      </c>
      <c r="F55" t="s">
        <v>144</v>
      </c>
      <c r="G55" t="s">
        <v>145</v>
      </c>
      <c r="H55" t="s">
        <v>146</v>
      </c>
      <c r="I55" t="s">
        <v>147</v>
      </c>
      <c r="J55" t="s">
        <v>148</v>
      </c>
    </row>
    <row r="56" spans="2:10" x14ac:dyDescent="0.25">
      <c r="B56" t="s">
        <v>99</v>
      </c>
      <c r="C56" t="s">
        <v>106</v>
      </c>
      <c r="D56" t="s">
        <v>149</v>
      </c>
      <c r="E56" t="s">
        <v>150</v>
      </c>
      <c r="F56" t="s">
        <v>151</v>
      </c>
      <c r="G56" t="s">
        <v>152</v>
      </c>
      <c r="H56" t="s">
        <v>153</v>
      </c>
      <c r="I56" t="s">
        <v>154</v>
      </c>
      <c r="J56" t="s">
        <v>155</v>
      </c>
    </row>
    <row r="57" spans="2:10" x14ac:dyDescent="0.25">
      <c r="B57" t="s">
        <v>100</v>
      </c>
      <c r="C57" t="s">
        <v>107</v>
      </c>
      <c r="D57" t="s">
        <v>156</v>
      </c>
      <c r="E57" t="s">
        <v>157</v>
      </c>
      <c r="F57" t="s">
        <v>158</v>
      </c>
      <c r="G57" t="s">
        <v>159</v>
      </c>
      <c r="H57" t="s">
        <v>160</v>
      </c>
      <c r="I57" t="s">
        <v>161</v>
      </c>
      <c r="J57" t="s">
        <v>162</v>
      </c>
    </row>
  </sheetData>
  <phoneticPr fontId="1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topLeftCell="J60" workbookViewId="0">
      <selection activeCell="P9" sqref="P9:S80"/>
    </sheetView>
  </sheetViews>
  <sheetFormatPr defaultColWidth="11.42578125" defaultRowHeight="15" x14ac:dyDescent="0.25"/>
  <cols>
    <col min="1" max="1" width="40.42578125" customWidth="1"/>
    <col min="2" max="2" width="9.7109375" customWidth="1"/>
    <col min="3" max="3" width="9.140625" customWidth="1"/>
    <col min="4" max="4" width="9.28515625" customWidth="1"/>
    <col min="5" max="5" width="9.42578125" customWidth="1"/>
    <col min="6" max="7" width="10.85546875" hidden="1" customWidth="1"/>
    <col min="8" max="8" width="3.42578125" customWidth="1"/>
    <col min="9" max="9" width="9.42578125" customWidth="1"/>
    <col min="10" max="10" width="9" customWidth="1"/>
    <col min="11" max="12" width="9.28515625" customWidth="1"/>
    <col min="13" max="14" width="10.85546875" hidden="1" customWidth="1"/>
    <col min="15" max="15" width="3.28515625" customWidth="1"/>
    <col min="16" max="16" width="9.28515625" customWidth="1"/>
    <col min="17" max="18" width="9.42578125" customWidth="1"/>
    <col min="19" max="19" width="9" customWidth="1"/>
    <col min="20" max="21" width="10.85546875" hidden="1" customWidth="1"/>
    <col min="22" max="22" width="3.140625" customWidth="1"/>
    <col min="23" max="23" width="9.140625" customWidth="1"/>
    <col min="24" max="24" width="9.7109375" customWidth="1"/>
    <col min="25" max="25" width="9.42578125" customWidth="1"/>
    <col min="26" max="26" width="9.140625" customWidth="1"/>
    <col min="27" max="28" width="10.85546875" hidden="1" customWidth="1"/>
    <col min="29" max="29" width="3.140625" customWidth="1"/>
    <col min="30" max="30" width="9.140625" customWidth="1"/>
    <col min="31" max="32" width="9.42578125" customWidth="1"/>
    <col min="33" max="33" width="9.7109375" customWidth="1"/>
    <col min="34" max="35" width="10.85546875" hidden="1" customWidth="1"/>
    <col min="36" max="36" width="3.28515625" customWidth="1"/>
    <col min="42" max="47" width="0" hidden="1" customWidth="1"/>
  </cols>
  <sheetData>
    <row r="1" spans="1:47" ht="18.75" x14ac:dyDescent="0.3">
      <c r="A1" s="17" t="s">
        <v>25</v>
      </c>
      <c r="B1" s="10" t="s">
        <v>32</v>
      </c>
      <c r="I1" s="16" t="s">
        <v>90</v>
      </c>
    </row>
    <row r="2" spans="1:47" x14ac:dyDescent="0.25">
      <c r="A2" t="s">
        <v>24</v>
      </c>
      <c r="B2" s="21">
        <f>'OD600 reference point'!B9</f>
        <v>5.666666666666667</v>
      </c>
      <c r="I2" s="16" t="s">
        <v>164</v>
      </c>
    </row>
    <row r="3" spans="1:47" x14ac:dyDescent="0.25">
      <c r="A3" s="13" t="s">
        <v>65</v>
      </c>
      <c r="B3" s="20">
        <f>'Fluorescein standard curve'!C31</f>
        <v>6.9048237347339708E-7</v>
      </c>
      <c r="I3" s="16" t="s">
        <v>7</v>
      </c>
    </row>
    <row r="4" spans="1:47" x14ac:dyDescent="0.25">
      <c r="I4" s="16" t="s">
        <v>43</v>
      </c>
    </row>
    <row r="5" spans="1:47" ht="33.75" customHeight="1" x14ac:dyDescent="0.3">
      <c r="A5" s="31" t="s">
        <v>167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47" ht="18.75" x14ac:dyDescent="0.3">
      <c r="A6" s="18" t="s">
        <v>34</v>
      </c>
      <c r="B6" t="s">
        <v>63</v>
      </c>
      <c r="I6" t="s">
        <v>21</v>
      </c>
    </row>
    <row r="7" spans="1:47" x14ac:dyDescent="0.25">
      <c r="A7" s="22" t="s">
        <v>37</v>
      </c>
      <c r="B7" t="s">
        <v>0</v>
      </c>
      <c r="C7" t="s">
        <v>1</v>
      </c>
      <c r="D7" t="s">
        <v>2</v>
      </c>
      <c r="E7" t="s">
        <v>3</v>
      </c>
      <c r="F7" t="s">
        <v>23</v>
      </c>
      <c r="G7" t="s">
        <v>22</v>
      </c>
      <c r="I7" t="s">
        <v>0</v>
      </c>
      <c r="J7" t="s">
        <v>1</v>
      </c>
      <c r="K7" t="s">
        <v>2</v>
      </c>
      <c r="L7" t="s">
        <v>3</v>
      </c>
      <c r="M7" t="s">
        <v>23</v>
      </c>
      <c r="N7" t="s">
        <v>22</v>
      </c>
    </row>
    <row r="8" spans="1:47" x14ac:dyDescent="0.25">
      <c r="A8" t="s">
        <v>20</v>
      </c>
      <c r="B8" s="27">
        <f>'Raw Plate Reader Measurements'!$U$7</f>
        <v>4.2000000000000003E-2</v>
      </c>
      <c r="C8" s="27">
        <f>'Raw Plate Reader Measurements'!$U$8</f>
        <v>4.2999999999999997E-2</v>
      </c>
      <c r="D8" s="27">
        <f>'Raw Plate Reader Measurements'!$U$9</f>
        <v>4.2000000000000003E-2</v>
      </c>
      <c r="E8" s="27">
        <f>'Raw Plate Reader Measurements'!$U$10</f>
        <v>4.2000000000000003E-2</v>
      </c>
      <c r="F8" s="3"/>
      <c r="G8" s="3"/>
      <c r="I8" s="27">
        <f>'Raw Plate Reader Measurements'!$J$7</f>
        <v>65500</v>
      </c>
      <c r="J8" s="27">
        <f>'Raw Plate Reader Measurements'!$J$8</f>
        <v>66600</v>
      </c>
      <c r="K8" s="27">
        <f>'Raw Plate Reader Measurements'!$J$9</f>
        <v>67900</v>
      </c>
      <c r="L8" s="27">
        <f>'Raw Plate Reader Measurements'!$J$10</f>
        <v>69500</v>
      </c>
      <c r="M8" s="3"/>
      <c r="N8" s="3"/>
    </row>
    <row r="9" spans="1:47" s="12" customFormat="1" x14ac:dyDescent="0.25">
      <c r="A9" s="5" t="s">
        <v>31</v>
      </c>
      <c r="B9" s="5">
        <f>AVERAGE(B8:G8)</f>
        <v>4.2250000000000003E-2</v>
      </c>
      <c r="C9" s="5"/>
      <c r="D9" s="5"/>
      <c r="E9" s="5"/>
      <c r="G9" s="5"/>
      <c r="I9" s="5">
        <f>AVERAGE(I8:N8)</f>
        <v>67375</v>
      </c>
      <c r="J9" s="5"/>
      <c r="K9" s="5"/>
      <c r="L9" s="5"/>
      <c r="M9" s="5"/>
      <c r="N9" s="5"/>
      <c r="P9" t="s">
        <v>30</v>
      </c>
      <c r="Q9"/>
      <c r="R9"/>
      <c r="S9"/>
      <c r="T9"/>
      <c r="U9"/>
      <c r="W9" t="s">
        <v>26</v>
      </c>
      <c r="X9"/>
      <c r="Y9"/>
      <c r="Z9"/>
      <c r="AA9"/>
      <c r="AB9"/>
      <c r="AC9"/>
      <c r="AD9" t="s">
        <v>64</v>
      </c>
      <c r="AE9"/>
      <c r="AF9"/>
      <c r="AG9"/>
      <c r="AH9"/>
      <c r="AI9"/>
      <c r="AJ9"/>
      <c r="AK9" t="s">
        <v>27</v>
      </c>
      <c r="AL9"/>
      <c r="AM9"/>
      <c r="AN9"/>
      <c r="AP9" s="12" t="s">
        <v>33</v>
      </c>
    </row>
    <row r="10" spans="1:47" x14ac:dyDescent="0.25">
      <c r="A10" s="23" t="s">
        <v>38</v>
      </c>
      <c r="E10" s="5"/>
      <c r="F10" s="5"/>
      <c r="G10" s="5"/>
      <c r="H10" s="5"/>
      <c r="L10" s="5"/>
      <c r="M10" s="5"/>
      <c r="N10" s="5"/>
      <c r="O10" s="12"/>
      <c r="P10" t="s">
        <v>0</v>
      </c>
      <c r="Q10" t="s">
        <v>1</v>
      </c>
      <c r="R10" t="s">
        <v>2</v>
      </c>
      <c r="S10" t="s">
        <v>3</v>
      </c>
      <c r="T10" t="s">
        <v>23</v>
      </c>
      <c r="U10" t="s">
        <v>22</v>
      </c>
      <c r="V10" s="12"/>
      <c r="W10" t="s">
        <v>0</v>
      </c>
      <c r="X10" t="s">
        <v>1</v>
      </c>
      <c r="Y10" t="s">
        <v>2</v>
      </c>
      <c r="Z10" t="s">
        <v>3</v>
      </c>
      <c r="AA10" t="s">
        <v>23</v>
      </c>
      <c r="AB10" t="s">
        <v>22</v>
      </c>
      <c r="AD10" t="s">
        <v>0</v>
      </c>
      <c r="AE10" t="s">
        <v>1</v>
      </c>
      <c r="AF10" t="s">
        <v>2</v>
      </c>
      <c r="AG10" t="s">
        <v>3</v>
      </c>
      <c r="AH10" t="s">
        <v>23</v>
      </c>
      <c r="AI10" t="s">
        <v>22</v>
      </c>
      <c r="AK10" t="s">
        <v>4</v>
      </c>
      <c r="AL10" t="s">
        <v>12</v>
      </c>
      <c r="AM10" t="s">
        <v>28</v>
      </c>
      <c r="AN10" t="s">
        <v>29</v>
      </c>
      <c r="AP10" t="s">
        <v>0</v>
      </c>
      <c r="AQ10" t="s">
        <v>1</v>
      </c>
      <c r="AR10" t="s">
        <v>2</v>
      </c>
      <c r="AS10" t="s">
        <v>3</v>
      </c>
      <c r="AT10" t="s">
        <v>23</v>
      </c>
      <c r="AU10" t="s">
        <v>22</v>
      </c>
    </row>
    <row r="11" spans="1:47" x14ac:dyDescent="0.25">
      <c r="A11" t="s">
        <v>44</v>
      </c>
      <c r="B11" s="27">
        <f>'Raw Plate Reader Measurements'!$M$7</f>
        <v>6.6000000000000003E-2</v>
      </c>
      <c r="C11" s="27">
        <f>'Raw Plate Reader Measurements'!$M$8</f>
        <v>6.6000000000000003E-2</v>
      </c>
      <c r="D11" s="27">
        <f>'Raw Plate Reader Measurements'!$M$9</f>
        <v>6.8000000000000005E-2</v>
      </c>
      <c r="E11" s="27">
        <f>'Raw Plate Reader Measurements'!$M$10</f>
        <v>7.0999999999999994E-2</v>
      </c>
      <c r="F11" s="3"/>
      <c r="G11" s="3"/>
      <c r="I11" s="27">
        <f>'Raw Plate Reader Measurements'!$B$7</f>
        <v>60800</v>
      </c>
      <c r="J11" s="27">
        <f>'Raw Plate Reader Measurements'!$B$8</f>
        <v>62800</v>
      </c>
      <c r="K11" s="27">
        <f>'Raw Plate Reader Measurements'!$B$9</f>
        <v>55300</v>
      </c>
      <c r="L11" s="27">
        <f>'Raw Plate Reader Measurements'!$B$10</f>
        <v>61200</v>
      </c>
      <c r="M11" s="3"/>
      <c r="N11" s="3"/>
      <c r="P11" s="4">
        <f t="shared" ref="P11:U11" si="0">IF(ISBLANK(B11),"---", B11-$B$9)</f>
        <v>2.375E-2</v>
      </c>
      <c r="Q11" s="4">
        <f t="shared" si="0"/>
        <v>2.375E-2</v>
      </c>
      <c r="R11" s="4">
        <f t="shared" si="0"/>
        <v>2.5750000000000002E-2</v>
      </c>
      <c r="S11" s="4">
        <f t="shared" si="0"/>
        <v>2.8749999999999991E-2</v>
      </c>
      <c r="T11" s="4" t="str">
        <f t="shared" si="0"/>
        <v>---</v>
      </c>
      <c r="U11" s="4" t="str">
        <f t="shared" si="0"/>
        <v>---</v>
      </c>
      <c r="W11" s="4">
        <f t="shared" ref="W11:AB26" si="1">IF(ISBLANK(I11),"---",I11-$I$9)</f>
        <v>-6575</v>
      </c>
      <c r="X11" s="4">
        <f t="shared" si="1"/>
        <v>-4575</v>
      </c>
      <c r="Y11" s="4">
        <f t="shared" si="1"/>
        <v>-12075</v>
      </c>
      <c r="Z11" s="4">
        <f t="shared" si="1"/>
        <v>-6175</v>
      </c>
      <c r="AA11" s="4" t="str">
        <f t="shared" si="1"/>
        <v>---</v>
      </c>
      <c r="AB11" s="4" t="str">
        <f t="shared" si="1"/>
        <v>---</v>
      </c>
      <c r="AD11" s="15">
        <f t="shared" ref="AD11:AI11" si="2">IF(AND(ISNUMBER(W11),ISNUMBER(P11)),(W11*$B$3)/(P11*$B$2),"---")</f>
        <v>-3.3733163632848936E-2</v>
      </c>
      <c r="AE11" s="15">
        <f t="shared" si="2"/>
        <v>-2.3472125265442415E-2</v>
      </c>
      <c r="AF11" s="15">
        <f t="shared" si="2"/>
        <v>-5.7139289501025245E-2</v>
      </c>
      <c r="AG11" s="15">
        <f t="shared" si="2"/>
        <v>-2.6171224488173269E-2</v>
      </c>
      <c r="AH11" s="15" t="str">
        <f t="shared" si="2"/>
        <v>---</v>
      </c>
      <c r="AI11" s="15" t="str">
        <f t="shared" si="2"/>
        <v>---</v>
      </c>
      <c r="AK11" s="15">
        <f>AVERAGE(AD11:AI11)</f>
        <v>-3.5128950721872464E-2</v>
      </c>
      <c r="AL11" s="15">
        <f>STDEV(AD11:AI11)</f>
        <v>1.5302784863879525E-2</v>
      </c>
      <c r="AM11" s="15" t="e">
        <f>GEOMEAN(AD11:AI11)</f>
        <v>#NUM!</v>
      </c>
      <c r="AN11" s="14" t="e">
        <f>EXP(STDEV(AP11:AU11))</f>
        <v>#NUM!</v>
      </c>
      <c r="AP11" s="15" t="e">
        <f>IF(ISNUMBER(AD11),LN(AD11),"---")</f>
        <v>#NUM!</v>
      </c>
      <c r="AQ11" s="15" t="e">
        <f t="shared" ref="AQ11:AU11" si="3">IF(ISNUMBER(AE11),LN(AE11),"---")</f>
        <v>#NUM!</v>
      </c>
      <c r="AR11" s="15" t="e">
        <f t="shared" si="3"/>
        <v>#NUM!</v>
      </c>
      <c r="AS11" s="15" t="e">
        <f t="shared" si="3"/>
        <v>#NUM!</v>
      </c>
      <c r="AT11" s="15" t="str">
        <f t="shared" si="3"/>
        <v>---</v>
      </c>
      <c r="AU11" s="15" t="str">
        <f t="shared" si="3"/>
        <v>---</v>
      </c>
    </row>
    <row r="12" spans="1:47" x14ac:dyDescent="0.25">
      <c r="A12" t="s">
        <v>45</v>
      </c>
      <c r="B12" s="27">
        <f>'Raw Plate Reader Measurements'!$M$11</f>
        <v>7.0999999999999994E-2</v>
      </c>
      <c r="C12" s="27">
        <f>'Raw Plate Reader Measurements'!$M$12</f>
        <v>6.7000000000000004E-2</v>
      </c>
      <c r="D12" s="27">
        <f>'Raw Plate Reader Measurements'!$M$13</f>
        <v>7.0999999999999994E-2</v>
      </c>
      <c r="E12" s="27">
        <f>'Raw Plate Reader Measurements'!$M$14</f>
        <v>6.9000000000000006E-2</v>
      </c>
      <c r="F12" s="3"/>
      <c r="G12" s="3"/>
      <c r="I12" s="27">
        <f>'Raw Plate Reader Measurements'!$B$11</f>
        <v>107000</v>
      </c>
      <c r="J12" s="27">
        <f>'Raw Plate Reader Measurements'!$B$12</f>
        <v>107000</v>
      </c>
      <c r="K12" s="27">
        <f>'Raw Plate Reader Measurements'!$B$13</f>
        <v>108000</v>
      </c>
      <c r="L12" s="27">
        <f>'Raw Plate Reader Measurements'!$B$14</f>
        <v>106000</v>
      </c>
      <c r="M12" s="3"/>
      <c r="N12" s="3"/>
      <c r="P12" s="4">
        <f t="shared" ref="P12:P13" si="4">IF(ISBLANK(B12),"---", B12-$B$9)</f>
        <v>2.8749999999999991E-2</v>
      </c>
      <c r="Q12" s="4">
        <f t="shared" ref="Q12:Q13" si="5">IF(ISBLANK(C12),"---", C12-$B$9)</f>
        <v>2.4750000000000001E-2</v>
      </c>
      <c r="R12" s="4">
        <f t="shared" ref="R12:R13" si="6">IF(ISBLANK(D12),"---", D12-$B$9)</f>
        <v>2.8749999999999991E-2</v>
      </c>
      <c r="S12" s="4">
        <f t="shared" ref="S12:S13" si="7">IF(ISBLANK(E12),"---", E12-$B$9)</f>
        <v>2.6750000000000003E-2</v>
      </c>
      <c r="T12" s="4" t="str">
        <f t="shared" ref="T12:T13" si="8">IF(ISBLANK(F12),"---", F12-$B$9)</f>
        <v>---</v>
      </c>
      <c r="U12" s="4" t="str">
        <f t="shared" ref="U12:U13" si="9">IF(ISBLANK(G12),"---", G12-$B$9)</f>
        <v>---</v>
      </c>
      <c r="W12" s="4">
        <f t="shared" ref="W12:W13" si="10">IF(ISBLANK(I12),"---",I12-$I$9)</f>
        <v>39625</v>
      </c>
      <c r="X12" s="4">
        <f t="shared" ref="X12:X13" si="11">IF(ISBLANK(J12),"---",J12-$I$9)</f>
        <v>39625</v>
      </c>
      <c r="Y12" s="4">
        <f t="shared" ref="Y12:Y13" si="12">IF(ISBLANK(K12),"---",K12-$I$9)</f>
        <v>40625</v>
      </c>
      <c r="Z12" s="4">
        <f t="shared" ref="Z12:Z13" si="13">IF(ISBLANK(L12),"---",L12-$I$9)</f>
        <v>38625</v>
      </c>
      <c r="AA12" s="4" t="str">
        <f t="shared" ref="AA12:AA13" si="14">IF(ISBLANK(M12),"---",M12-$I$9)</f>
        <v>---</v>
      </c>
      <c r="AB12" s="4" t="str">
        <f t="shared" ref="AB12:AB13" si="15">IF(ISBLANK(N12),"---",N12-$I$9)</f>
        <v>---</v>
      </c>
      <c r="AD12" s="15">
        <f t="shared" ref="AD12:AD13" si="16">IF(AND(ISNUMBER(W12),ISNUMBER(P12)),(W12*$B$3)/(P12*$B$2),"---")</f>
        <v>0.16794085349698232</v>
      </c>
      <c r="AE12" s="15">
        <f t="shared" ref="AE12:AE13" si="17">IF(AND(ISNUMBER(X12),ISNUMBER(Q12)),(X12*$B$3)/(Q12*$B$2),"---")</f>
        <v>0.19508280961770666</v>
      </c>
      <c r="AF12" s="15">
        <f t="shared" ref="AF12:AF13" si="18">IF(AND(ISNUMBER(Y12),ISNUMBER(R12)),(Y12*$B$3)/(R12*$B$2),"---")</f>
        <v>0.17217910847482412</v>
      </c>
      <c r="AG12" s="15">
        <f t="shared" ref="AG12:AG13" si="19">IF(AND(ISNUMBER(Z12),ISNUMBER(S12)),(Z12*$B$3)/(S12*$B$2),"---")</f>
        <v>0.17594204513739392</v>
      </c>
      <c r="AH12" s="15" t="str">
        <f t="shared" ref="AH12:AH13" si="20">IF(AND(ISNUMBER(AA12),ISNUMBER(T12)),(AA12*$B$3)/(T12*$B$2),"---")</f>
        <v>---</v>
      </c>
      <c r="AI12" s="15" t="str">
        <f t="shared" ref="AI12:AI13" si="21">IF(AND(ISNUMBER(AB12),ISNUMBER(U12)),(AB12*$B$3)/(U12*$B$2),"---")</f>
        <v>---</v>
      </c>
      <c r="AK12" s="15">
        <f>AVERAGE(AD12:AI12)</f>
        <v>0.17778620418172675</v>
      </c>
      <c r="AL12" s="15">
        <f>STDEV(AD12:AI12)</f>
        <v>1.1985323449407167E-2</v>
      </c>
      <c r="AM12" s="15">
        <f>GEOMEAN(AD12:AI12)</f>
        <v>0.17749305400746496</v>
      </c>
      <c r="AN12" s="14">
        <f>EXP(STDEV(AP12:AU12))</f>
        <v>1.0680162449914374</v>
      </c>
      <c r="AP12" s="15">
        <f>IF(ISNUMBER(AD12),LN(AD12),"---")</f>
        <v>-1.7841434240853984</v>
      </c>
      <c r="AQ12" s="15">
        <f t="shared" ref="AQ12:AQ13" si="22">IF(ISNUMBER(AE12),LN(AE12),"---")</f>
        <v>-1.6343311458567387</v>
      </c>
      <c r="AR12" s="15">
        <f t="shared" ref="AR12:AR13" si="23">IF(ISNUMBER(AF12),LN(AF12),"---")</f>
        <v>-1.7592200156329416</v>
      </c>
      <c r="AS12" s="15">
        <f t="shared" ref="AS12:AS13" si="24">IF(ISNUMBER(AG12),LN(AG12),"---")</f>
        <v>-1.7376006271635902</v>
      </c>
      <c r="AT12" s="15" t="str">
        <f t="shared" ref="AT12:AT13" si="25">IF(ISNUMBER(AH12),LN(AH12),"---")</f>
        <v>---</v>
      </c>
      <c r="AU12" s="15" t="str">
        <f t="shared" ref="AU12:AU13" si="26">IF(ISNUMBER(AI12),LN(AI12),"---")</f>
        <v>---</v>
      </c>
    </row>
    <row r="13" spans="1:47" x14ac:dyDescent="0.25">
      <c r="A13" t="s">
        <v>46</v>
      </c>
      <c r="B13" s="27">
        <f>'Raw Plate Reader Measurements'!$N$7</f>
        <v>6.7000000000000004E-2</v>
      </c>
      <c r="C13" s="27">
        <f>'Raw Plate Reader Measurements'!$N$8</f>
        <v>6.9000000000000006E-2</v>
      </c>
      <c r="D13" s="27">
        <f>'Raw Plate Reader Measurements'!$N$9</f>
        <v>6.6000000000000003E-2</v>
      </c>
      <c r="E13" s="27">
        <f>'Raw Plate Reader Measurements'!$N$10</f>
        <v>7.0000000000000007E-2</v>
      </c>
      <c r="F13" s="3"/>
      <c r="G13" s="3"/>
      <c r="I13" s="27">
        <f>'Raw Plate Reader Measurements'!$C$7</f>
        <v>105000</v>
      </c>
      <c r="J13" s="27">
        <f>'Raw Plate Reader Measurements'!$C$8</f>
        <v>109000</v>
      </c>
      <c r="K13" s="27">
        <f>'Raw Plate Reader Measurements'!$C$9</f>
        <v>104000</v>
      </c>
      <c r="L13" s="27">
        <f>'Raw Plate Reader Measurements'!$C$10</f>
        <v>108000</v>
      </c>
      <c r="M13" s="3"/>
      <c r="N13" s="3"/>
      <c r="P13" s="4">
        <f t="shared" si="4"/>
        <v>2.4750000000000001E-2</v>
      </c>
      <c r="Q13" s="4">
        <f t="shared" si="5"/>
        <v>2.6750000000000003E-2</v>
      </c>
      <c r="R13" s="4">
        <f t="shared" si="6"/>
        <v>2.375E-2</v>
      </c>
      <c r="S13" s="4">
        <f t="shared" si="7"/>
        <v>2.7750000000000004E-2</v>
      </c>
      <c r="T13" s="4" t="str">
        <f t="shared" si="8"/>
        <v>---</v>
      </c>
      <c r="U13" s="4" t="str">
        <f t="shared" si="9"/>
        <v>---</v>
      </c>
      <c r="W13" s="4">
        <f t="shared" si="10"/>
        <v>37625</v>
      </c>
      <c r="X13" s="4">
        <f t="shared" si="11"/>
        <v>41625</v>
      </c>
      <c r="Y13" s="4">
        <f t="shared" si="12"/>
        <v>36625</v>
      </c>
      <c r="Z13" s="4">
        <f t="shared" si="13"/>
        <v>40625</v>
      </c>
      <c r="AA13" s="4" t="str">
        <f t="shared" si="14"/>
        <v>---</v>
      </c>
      <c r="AB13" s="4" t="str">
        <f t="shared" si="15"/>
        <v>---</v>
      </c>
      <c r="AC13" s="12"/>
      <c r="AD13" s="15">
        <f t="shared" si="16"/>
        <v>0.18523635865908422</v>
      </c>
      <c r="AE13" s="15">
        <f t="shared" si="17"/>
        <v>0.18960744670146334</v>
      </c>
      <c r="AF13" s="15">
        <f t="shared" si="18"/>
        <v>0.18790526510313191</v>
      </c>
      <c r="AG13" s="15">
        <f t="shared" si="19"/>
        <v>0.17838376103247539</v>
      </c>
      <c r="AH13" s="15" t="str">
        <f t="shared" si="20"/>
        <v>---</v>
      </c>
      <c r="AI13" s="15" t="str">
        <f t="shared" si="21"/>
        <v>---</v>
      </c>
      <c r="AJ13" s="12"/>
      <c r="AK13" s="15">
        <f t="shared" ref="AK13" si="27">AVERAGE(AD13:AI13)</f>
        <v>0.18528320787403874</v>
      </c>
      <c r="AL13" s="15">
        <f t="shared" ref="AL13" si="28">STDEV(AD13:AI13)</f>
        <v>4.9389198251489049E-3</v>
      </c>
      <c r="AM13" s="15">
        <f t="shared" ref="AM13" si="29">GEOMEAN(AD13:AI13)</f>
        <v>0.1852332610750522</v>
      </c>
      <c r="AN13" s="14">
        <f t="shared" ref="AN13" si="30">EXP(STDEV(AP13:AU13))</f>
        <v>1.0272569858257563</v>
      </c>
      <c r="AP13" s="15">
        <f t="shared" ref="AP13" si="31">IF(ISNUMBER(AD13),LN(AD13),"---")</f>
        <v>-1.6861226549851436</v>
      </c>
      <c r="AQ13" s="15">
        <f t="shared" si="22"/>
        <v>-1.6627994140808917</v>
      </c>
      <c r="AR13" s="15">
        <f t="shared" si="23"/>
        <v>-1.6718173521829029</v>
      </c>
      <c r="AS13" s="15">
        <f t="shared" si="24"/>
        <v>-1.723818088582026</v>
      </c>
      <c r="AT13" s="15" t="str">
        <f t="shared" si="25"/>
        <v>---</v>
      </c>
      <c r="AU13" s="15" t="str">
        <f t="shared" si="26"/>
        <v>---</v>
      </c>
    </row>
    <row r="14" spans="1:47" x14ac:dyDescent="0.25">
      <c r="A14" t="s">
        <v>47</v>
      </c>
      <c r="B14" s="27">
        <f>'Raw Plate Reader Measurements'!$N$11</f>
        <v>7.6999999999999999E-2</v>
      </c>
      <c r="C14" s="27">
        <f>'Raw Plate Reader Measurements'!$N$12</f>
        <v>0.08</v>
      </c>
      <c r="D14" s="27">
        <f>'Raw Plate Reader Measurements'!$N$13</f>
        <v>8.1000000000000003E-2</v>
      </c>
      <c r="E14" s="27">
        <f>'Raw Plate Reader Measurements'!$N$14</f>
        <v>7.1999999999999995E-2</v>
      </c>
      <c r="F14" s="3"/>
      <c r="G14" s="3"/>
      <c r="I14" s="27">
        <f>'Raw Plate Reader Measurements'!$C$11</f>
        <v>66500</v>
      </c>
      <c r="J14" s="27">
        <f>'Raw Plate Reader Measurements'!$C$12</f>
        <v>64300</v>
      </c>
      <c r="K14" s="27">
        <f>'Raw Plate Reader Measurements'!$C$13</f>
        <v>66700</v>
      </c>
      <c r="L14" s="27">
        <f>'Raw Plate Reader Measurements'!$C$14</f>
        <v>60500</v>
      </c>
      <c r="M14" s="3"/>
      <c r="N14" s="3"/>
      <c r="P14" s="4">
        <f t="shared" ref="P14:P26" si="32">IF(ISBLANK(B14),"---", B14-$B$9)</f>
        <v>3.4749999999999996E-2</v>
      </c>
      <c r="Q14" s="4">
        <f t="shared" ref="Q14:Q26" si="33">IF(ISBLANK(C14),"---", C14-$B$9)</f>
        <v>3.7749999999999999E-2</v>
      </c>
      <c r="R14" s="4">
        <f t="shared" ref="R14:R26" si="34">IF(ISBLANK(D14),"---", D14-$B$9)</f>
        <v>3.875E-2</v>
      </c>
      <c r="S14" s="4">
        <f t="shared" ref="S14:S26" si="35">IF(ISBLANK(E14),"---", E14-$B$9)</f>
        <v>2.9749999999999992E-2</v>
      </c>
      <c r="T14" s="4" t="str">
        <f t="shared" ref="T14:T26" si="36">IF(ISBLANK(F14),"---", F14-$B$9)</f>
        <v>---</v>
      </c>
      <c r="U14" s="4" t="str">
        <f t="shared" ref="U14:U26" si="37">IF(ISBLANK(G14),"---", G14-$B$9)</f>
        <v>---</v>
      </c>
      <c r="W14" s="4">
        <f t="shared" si="1"/>
        <v>-875</v>
      </c>
      <c r="X14" s="4">
        <f t="shared" si="1"/>
        <v>-3075</v>
      </c>
      <c r="Y14" s="4">
        <f t="shared" si="1"/>
        <v>-675</v>
      </c>
      <c r="Z14" s="4">
        <f t="shared" si="1"/>
        <v>-6875</v>
      </c>
      <c r="AA14" s="4" t="str">
        <f t="shared" si="1"/>
        <v>---</v>
      </c>
      <c r="AB14" s="4" t="str">
        <f t="shared" si="1"/>
        <v>---</v>
      </c>
      <c r="AC14" s="12"/>
      <c r="AD14" s="15">
        <f t="shared" ref="AD14:AD26" si="38">IF(AND(ISNUMBER(W14),ISNUMBER(P14)),(W14*$B$3)/(P14*$B$2),"---")</f>
        <v>-3.068161202484414E-3</v>
      </c>
      <c r="AE14" s="15">
        <f t="shared" ref="AE14:AE26" si="39">IF(AND(ISNUMBER(X14),ISNUMBER(Q14)),(X14*$B$3)/(Q14*$B$2),"---")</f>
        <v>-9.925516003571621E-3</v>
      </c>
      <c r="AF14" s="15">
        <f t="shared" ref="AF14:AF26" si="40">IF(AND(ISNUMBER(Y14),ISNUMBER(R14)),(Y14*$B$3)/(R14*$B$2),"---")</f>
        <v>-2.1225454364836873E-3</v>
      </c>
      <c r="AG14" s="15">
        <f t="shared" ref="AG14:AG26" si="41">IF(AND(ISNUMBER(Z14),ISNUMBER(S14)),(Z14*$B$3)/(S14*$B$2),"---")</f>
        <v>-2.8158574301312543E-2</v>
      </c>
      <c r="AH14" s="15" t="str">
        <f t="shared" ref="AH14:AH26" si="42">IF(AND(ISNUMBER(AA14),ISNUMBER(T14)),(AA14*$B$3)/(T14*$B$2),"---")</f>
        <v>---</v>
      </c>
      <c r="AI14" s="15" t="str">
        <f t="shared" ref="AI14:AI26" si="43">IF(AND(ISNUMBER(AB14),ISNUMBER(U14)),(AB14*$B$3)/(U14*$B$2),"---")</f>
        <v>---</v>
      </c>
      <c r="AJ14" s="12"/>
      <c r="AK14" s="15">
        <f t="shared" ref="AK14:AK26" si="44">AVERAGE(AD14:AI14)</f>
        <v>-1.0818699235963066E-2</v>
      </c>
      <c r="AL14" s="15">
        <f t="shared" ref="AL14:AL26" si="45">STDEV(AD14:AI14)</f>
        <v>1.2071494995527723E-2</v>
      </c>
      <c r="AM14" s="15" t="e">
        <f t="shared" ref="AM14:AM26" si="46">GEOMEAN(AD14:AI14)</f>
        <v>#NUM!</v>
      </c>
      <c r="AN14" s="14" t="e">
        <f t="shared" ref="AN14:AN26" si="47">EXP(STDEV(AP14:AU14))</f>
        <v>#NUM!</v>
      </c>
      <c r="AP14" s="15" t="e">
        <f t="shared" ref="AP14:AP26" si="48">IF(ISNUMBER(AD14),LN(AD14),"---")</f>
        <v>#NUM!</v>
      </c>
      <c r="AQ14" s="15" t="e">
        <f t="shared" ref="AQ14:AQ26" si="49">IF(ISNUMBER(AE14),LN(AE14),"---")</f>
        <v>#NUM!</v>
      </c>
      <c r="AR14" s="15" t="e">
        <f t="shared" ref="AR14:AR26" si="50">IF(ISNUMBER(AF14),LN(AF14),"---")</f>
        <v>#NUM!</v>
      </c>
      <c r="AS14" s="15" t="e">
        <f t="shared" ref="AS14:AS26" si="51">IF(ISNUMBER(AG14),LN(AG14),"---")</f>
        <v>#NUM!</v>
      </c>
      <c r="AT14" s="15" t="str">
        <f t="shared" ref="AT14:AT26" si="52">IF(ISNUMBER(AH14),LN(AH14),"---")</f>
        <v>---</v>
      </c>
      <c r="AU14" s="15" t="str">
        <f t="shared" ref="AU14:AU26" si="53">IF(ISNUMBER(AI14),LN(AI14),"---")</f>
        <v>---</v>
      </c>
    </row>
    <row r="15" spans="1:47" x14ac:dyDescent="0.25">
      <c r="A15" t="s">
        <v>50</v>
      </c>
      <c r="B15" s="27">
        <f>'Raw Plate Reader Measurements'!$O$7</f>
        <v>6.4000000000000001E-2</v>
      </c>
      <c r="C15" s="27">
        <f>'Raw Plate Reader Measurements'!$O$8</f>
        <v>6.3E-2</v>
      </c>
      <c r="D15" s="27">
        <f>'Raw Plate Reader Measurements'!$O$9</f>
        <v>6.6000000000000003E-2</v>
      </c>
      <c r="E15" s="27">
        <f>'Raw Plate Reader Measurements'!$O$10</f>
        <v>6.3E-2</v>
      </c>
      <c r="F15" s="3"/>
      <c r="G15" s="3"/>
      <c r="I15" s="27">
        <f>'Raw Plate Reader Measurements'!$D$7</f>
        <v>148000</v>
      </c>
      <c r="J15" s="27">
        <f>'Raw Plate Reader Measurements'!$D$8</f>
        <v>157000</v>
      </c>
      <c r="K15" s="27">
        <f>'Raw Plate Reader Measurements'!$D$9</f>
        <v>151000</v>
      </c>
      <c r="L15" s="27">
        <f>'Raw Plate Reader Measurements'!$D$10</f>
        <v>146000</v>
      </c>
      <c r="M15" s="3"/>
      <c r="N15" s="3"/>
      <c r="P15" s="4">
        <f t="shared" ref="P15" si="54">IF(ISBLANK(B15),"---", B15-$B$9)</f>
        <v>2.1749999999999999E-2</v>
      </c>
      <c r="Q15" s="4">
        <f t="shared" ref="Q15" si="55">IF(ISBLANK(C15),"---", C15-$B$9)</f>
        <v>2.0749999999999998E-2</v>
      </c>
      <c r="R15" s="4">
        <f t="shared" ref="R15" si="56">IF(ISBLANK(D15),"---", D15-$B$9)</f>
        <v>2.375E-2</v>
      </c>
      <c r="S15" s="4">
        <f t="shared" ref="S15" si="57">IF(ISBLANK(E15),"---", E15-$B$9)</f>
        <v>2.0749999999999998E-2</v>
      </c>
      <c r="T15" s="4" t="str">
        <f t="shared" ref="T15" si="58">IF(ISBLANK(F15),"---", F15-$B$9)</f>
        <v>---</v>
      </c>
      <c r="U15" s="4" t="str">
        <f t="shared" ref="U15" si="59">IF(ISBLANK(G15),"---", G15-$B$9)</f>
        <v>---</v>
      </c>
      <c r="W15" s="4">
        <f t="shared" ref="W15" si="60">IF(ISBLANK(I15),"---",I15-$I$9)</f>
        <v>80625</v>
      </c>
      <c r="X15" s="4">
        <f t="shared" ref="X15" si="61">IF(ISBLANK(J15),"---",J15-$I$9)</f>
        <v>89625</v>
      </c>
      <c r="Y15" s="4">
        <f t="shared" ref="Y15" si="62">IF(ISBLANK(K15),"---",K15-$I$9)</f>
        <v>83625</v>
      </c>
      <c r="Z15" s="4">
        <f t="shared" ref="Z15" si="63">IF(ISBLANK(L15),"---",L15-$I$9)</f>
        <v>78625</v>
      </c>
      <c r="AA15" s="4" t="str">
        <f t="shared" ref="AA15" si="64">IF(ISBLANK(M15),"---",M15-$I$9)</f>
        <v>---</v>
      </c>
      <c r="AB15" s="4" t="str">
        <f t="shared" ref="AB15" si="65">IF(ISBLANK(N15),"---",N15-$I$9)</f>
        <v>---</v>
      </c>
      <c r="AD15" s="15">
        <f t="shared" ref="AD15" si="66">IF(AND(ISNUMBER(W15),ISNUMBER(P15)),(W15*$B$3)/(P15*$B$2),"---")</f>
        <v>0.45168471692732365</v>
      </c>
      <c r="AE15" s="15">
        <f t="shared" ref="AE15" si="67">IF(AND(ISNUMBER(X15),ISNUMBER(Q15)),(X15*$B$3)/(Q15*$B$2),"---")</f>
        <v>0.52630318403305354</v>
      </c>
      <c r="AF15" s="15">
        <f t="shared" ref="AF15" si="68">IF(AND(ISNUMBER(Y15),ISNUMBER(R15)),(Y15*$B$3)/(R15*$B$2),"---")</f>
        <v>0.42903966673718513</v>
      </c>
      <c r="AG15" s="15">
        <f t="shared" ref="AG15" si="69">IF(AND(ISNUMBER(Z15),ISNUMBER(S15)),(Z15*$B$3)/(S15*$B$2),"---")</f>
        <v>0.46170809310570532</v>
      </c>
      <c r="AH15" s="15" t="str">
        <f t="shared" ref="AH15" si="70">IF(AND(ISNUMBER(AA15),ISNUMBER(T15)),(AA15*$B$3)/(T15*$B$2),"---")</f>
        <v>---</v>
      </c>
      <c r="AI15" s="15" t="str">
        <f t="shared" ref="AI15" si="71">IF(AND(ISNUMBER(AB15),ISNUMBER(U15)),(AB15*$B$3)/(U15*$B$2),"---")</f>
        <v>---</v>
      </c>
      <c r="AK15" s="15">
        <f t="shared" ref="AK15" si="72">AVERAGE(AD15:AI15)</f>
        <v>0.46718391520081692</v>
      </c>
      <c r="AL15" s="15">
        <f t="shared" ref="AL15" si="73">STDEV(AD15:AI15)</f>
        <v>4.1714431606866824E-2</v>
      </c>
      <c r="AM15" s="15">
        <f t="shared" ref="AM15" si="74">GEOMEAN(AD15:AI15)</f>
        <v>0.46583710898160408</v>
      </c>
      <c r="AN15" s="14">
        <f t="shared" ref="AN15" si="75">EXP(STDEV(AP15:AU15))</f>
        <v>1.0908742919327907</v>
      </c>
      <c r="AP15" s="15">
        <f t="shared" ref="AP15" si="76">IF(ISNUMBER(AD15),LN(AD15),"---")</f>
        <v>-0.79477087145824055</v>
      </c>
      <c r="AQ15" s="15">
        <f t="shared" ref="AQ15" si="77">IF(ISNUMBER(AE15),LN(AE15),"---")</f>
        <v>-0.64187783679640698</v>
      </c>
      <c r="AR15" s="15">
        <f t="shared" ref="AR15" si="78">IF(ISNUMBER(AF15),LN(AF15),"---")</f>
        <v>-0.84620590107174176</v>
      </c>
      <c r="AS15" s="15">
        <f t="shared" ref="AS15" si="79">IF(ISNUMBER(AG15),LN(AG15),"---")</f>
        <v>-0.77282242069558671</v>
      </c>
      <c r="AT15" s="15" t="str">
        <f t="shared" ref="AT15" si="80">IF(ISNUMBER(AH15),LN(AH15),"---")</f>
        <v>---</v>
      </c>
      <c r="AU15" s="15" t="str">
        <f t="shared" ref="AU15" si="81">IF(ISNUMBER(AI15),LN(AI15),"---")</f>
        <v>---</v>
      </c>
    </row>
    <row r="16" spans="1:47" x14ac:dyDescent="0.25">
      <c r="A16" t="s">
        <v>48</v>
      </c>
      <c r="B16" s="27">
        <f>'Raw Plate Reader Measurements'!$O$11</f>
        <v>6.4000000000000001E-2</v>
      </c>
      <c r="C16" s="27">
        <f>'Raw Plate Reader Measurements'!$O$12</f>
        <v>6.4000000000000001E-2</v>
      </c>
      <c r="D16" s="27">
        <f>'Raw Plate Reader Measurements'!$O$13</f>
        <v>0.06</v>
      </c>
      <c r="E16" s="27">
        <f>'Raw Plate Reader Measurements'!$O$14</f>
        <v>6.5000000000000002E-2</v>
      </c>
      <c r="F16" s="3"/>
      <c r="G16" s="3"/>
      <c r="I16" s="27">
        <f>'Raw Plate Reader Measurements'!$D$11</f>
        <v>152000</v>
      </c>
      <c r="J16" s="27">
        <f>'Raw Plate Reader Measurements'!$D$12</f>
        <v>155000</v>
      </c>
      <c r="K16" s="27">
        <f>'Raw Plate Reader Measurements'!$D$13</f>
        <v>156000</v>
      </c>
      <c r="L16" s="27">
        <f>'Raw Plate Reader Measurements'!$D$14</f>
        <v>148000</v>
      </c>
      <c r="M16" s="3"/>
      <c r="N16" s="3"/>
      <c r="P16" s="4">
        <f t="shared" si="32"/>
        <v>2.1749999999999999E-2</v>
      </c>
      <c r="Q16" s="4">
        <f t="shared" si="33"/>
        <v>2.1749999999999999E-2</v>
      </c>
      <c r="R16" s="4">
        <f t="shared" si="34"/>
        <v>1.7749999999999995E-2</v>
      </c>
      <c r="S16" s="4">
        <f t="shared" si="35"/>
        <v>2.2749999999999999E-2</v>
      </c>
      <c r="T16" s="4" t="str">
        <f t="shared" si="36"/>
        <v>---</v>
      </c>
      <c r="U16" s="4" t="str">
        <f t="shared" si="37"/>
        <v>---</v>
      </c>
      <c r="W16" s="4">
        <f t="shared" si="1"/>
        <v>84625</v>
      </c>
      <c r="X16" s="4">
        <f t="shared" si="1"/>
        <v>87625</v>
      </c>
      <c r="Y16" s="4">
        <f t="shared" si="1"/>
        <v>88625</v>
      </c>
      <c r="Z16" s="4">
        <f t="shared" si="1"/>
        <v>80625</v>
      </c>
      <c r="AA16" s="4" t="str">
        <f t="shared" si="1"/>
        <v>---</v>
      </c>
      <c r="AB16" s="4" t="str">
        <f t="shared" si="1"/>
        <v>---</v>
      </c>
      <c r="AD16" s="15">
        <f t="shared" si="38"/>
        <v>0.47409388117798157</v>
      </c>
      <c r="AE16" s="15">
        <f t="shared" si="39"/>
        <v>0.49090075436597502</v>
      </c>
      <c r="AF16" s="15">
        <f t="shared" si="40"/>
        <v>0.60839105566607954</v>
      </c>
      <c r="AG16" s="15">
        <f t="shared" si="41"/>
        <v>0.43183044365579293</v>
      </c>
      <c r="AH16" s="15" t="str">
        <f t="shared" si="42"/>
        <v>---</v>
      </c>
      <c r="AI16" s="15" t="str">
        <f t="shared" si="43"/>
        <v>---</v>
      </c>
      <c r="AK16" s="15">
        <f t="shared" si="44"/>
        <v>0.50130403371645726</v>
      </c>
      <c r="AL16" s="15">
        <f t="shared" si="45"/>
        <v>7.5592836098771973E-2</v>
      </c>
      <c r="AM16" s="15">
        <f t="shared" si="46"/>
        <v>0.49726573187165857</v>
      </c>
      <c r="AN16" s="14">
        <f t="shared" si="47"/>
        <v>1.1559798885360959</v>
      </c>
      <c r="AP16" s="15">
        <f t="shared" si="48"/>
        <v>-0.74634991534173811</v>
      </c>
      <c r="AQ16" s="15">
        <f t="shared" si="49"/>
        <v>-0.71151330121942291</v>
      </c>
      <c r="AR16" s="15">
        <f t="shared" si="50"/>
        <v>-0.49693742010861702</v>
      </c>
      <c r="AS16" s="15">
        <f t="shared" si="51"/>
        <v>-0.83972225932050693</v>
      </c>
      <c r="AT16" s="15" t="str">
        <f t="shared" si="52"/>
        <v>---</v>
      </c>
      <c r="AU16" s="15" t="str">
        <f t="shared" si="53"/>
        <v>---</v>
      </c>
    </row>
    <row r="17" spans="1:47" x14ac:dyDescent="0.25">
      <c r="A17" t="s">
        <v>49</v>
      </c>
      <c r="B17" s="27">
        <f>'Raw Plate Reader Measurements'!$P$7</f>
        <v>7.4999999999999997E-2</v>
      </c>
      <c r="C17" s="27">
        <f>'Raw Plate Reader Measurements'!$P$8</f>
        <v>6.6000000000000003E-2</v>
      </c>
      <c r="D17" s="27">
        <f>'Raw Plate Reader Measurements'!$P$9</f>
        <v>7.0000000000000007E-2</v>
      </c>
      <c r="E17" s="27">
        <f>'Raw Plate Reader Measurements'!$P$10</f>
        <v>7.1999999999999995E-2</v>
      </c>
      <c r="F17" s="3"/>
      <c r="G17" s="3"/>
      <c r="I17" s="27">
        <f>'Raw Plate Reader Measurements'!$E$7</f>
        <v>139000</v>
      </c>
      <c r="J17" s="27">
        <f>'Raw Plate Reader Measurements'!$E$8</f>
        <v>134000</v>
      </c>
      <c r="K17" s="27">
        <f>'Raw Plate Reader Measurements'!$E$9</f>
        <v>134000</v>
      </c>
      <c r="L17" s="27">
        <f>'Raw Plate Reader Measurements'!$E$10</f>
        <v>138000</v>
      </c>
      <c r="M17" s="3"/>
      <c r="N17" s="3"/>
      <c r="P17" s="4">
        <f t="shared" ref="P17" si="82">IF(ISBLANK(B17),"---", B17-$B$9)</f>
        <v>3.2749999999999994E-2</v>
      </c>
      <c r="Q17" s="4">
        <f t="shared" ref="Q17" si="83">IF(ISBLANK(C17),"---", C17-$B$9)</f>
        <v>2.375E-2</v>
      </c>
      <c r="R17" s="4">
        <f t="shared" ref="R17" si="84">IF(ISBLANK(D17),"---", D17-$B$9)</f>
        <v>2.7750000000000004E-2</v>
      </c>
      <c r="S17" s="4">
        <f t="shared" ref="S17" si="85">IF(ISBLANK(E17),"---", E17-$B$9)</f>
        <v>2.9749999999999992E-2</v>
      </c>
      <c r="T17" s="4" t="str">
        <f t="shared" ref="T17" si="86">IF(ISBLANK(F17),"---", F17-$B$9)</f>
        <v>---</v>
      </c>
      <c r="U17" s="4" t="str">
        <f t="shared" ref="U17" si="87">IF(ISBLANK(G17),"---", G17-$B$9)</f>
        <v>---</v>
      </c>
      <c r="W17" s="4">
        <f t="shared" ref="W17" si="88">IF(ISBLANK(I17),"---",I17-$I$9)</f>
        <v>71625</v>
      </c>
      <c r="X17" s="4">
        <f t="shared" ref="X17" si="89">IF(ISBLANK(J17),"---",J17-$I$9)</f>
        <v>66625</v>
      </c>
      <c r="Y17" s="4">
        <f t="shared" ref="Y17" si="90">IF(ISBLANK(K17),"---",K17-$I$9)</f>
        <v>66625</v>
      </c>
      <c r="Z17" s="4">
        <f t="shared" ref="Z17" si="91">IF(ISBLANK(L17),"---",L17-$I$9)</f>
        <v>70625</v>
      </c>
      <c r="AA17" s="4" t="str">
        <f t="shared" ref="AA17" si="92">IF(ISBLANK(M17),"---",M17-$I$9)</f>
        <v>---</v>
      </c>
      <c r="AB17" s="4" t="str">
        <f t="shared" ref="AB17" si="93">IF(ISBLANK(N17),"---",N17-$I$9)</f>
        <v>---</v>
      </c>
      <c r="AD17" s="15">
        <f t="shared" ref="AD17" si="94">IF(AND(ISNUMBER(W17),ISNUMBER(P17)),(W17*$B$3)/(P17*$B$2),"---")</f>
        <v>0.26648837000466313</v>
      </c>
      <c r="AE17" s="15">
        <f t="shared" ref="AE17" si="95">IF(AND(ISNUMBER(X17),ISNUMBER(Q17)),(X17*$B$3)/(Q17*$B$2),"---")</f>
        <v>0.34182084061422968</v>
      </c>
      <c r="AF17" s="15">
        <f t="shared" ref="AF17" si="96">IF(AND(ISNUMBER(Y17),ISNUMBER(R17)),(Y17*$B$3)/(R17*$B$2),"---")</f>
        <v>0.2925493680932596</v>
      </c>
      <c r="AG17" s="15">
        <f t="shared" ref="AG17" si="97">IF(AND(ISNUMBER(Z17),ISNUMBER(S17)),(Z17*$B$3)/(S17*$B$2),"---")</f>
        <v>0.28926535418621063</v>
      </c>
      <c r="AH17" s="15" t="str">
        <f t="shared" ref="AH17" si="98">IF(AND(ISNUMBER(AA17),ISNUMBER(T17)),(AA17*$B$3)/(T17*$B$2),"---")</f>
        <v>---</v>
      </c>
      <c r="AI17" s="15" t="str">
        <f t="shared" ref="AI17" si="99">IF(AND(ISNUMBER(AB17),ISNUMBER(U17)),(AB17*$B$3)/(U17*$B$2),"---")</f>
        <v>---</v>
      </c>
      <c r="AK17" s="15">
        <f t="shared" ref="AK17" si="100">AVERAGE(AD17:AI17)</f>
        <v>0.29753098322459076</v>
      </c>
      <c r="AL17" s="15">
        <f t="shared" ref="AL17" si="101">STDEV(AD17:AI17)</f>
        <v>3.1719459935678811E-2</v>
      </c>
      <c r="AM17" s="15">
        <f t="shared" ref="AM17" si="102">GEOMEAN(AD17:AI17)</f>
        <v>0.29630780806566526</v>
      </c>
      <c r="AN17" s="14">
        <f t="shared" ref="AN17" si="103">EXP(STDEV(AP17:AU17))</f>
        <v>1.1095310735428834</v>
      </c>
      <c r="AP17" s="15">
        <f t="shared" ref="AP17" si="104">IF(ISNUMBER(AD17),LN(AD17),"---")</f>
        <v>-1.3224246760858414</v>
      </c>
      <c r="AQ17" s="15">
        <f t="shared" ref="AQ17" si="105">IF(ISNUMBER(AE17),LN(AE17),"---")</f>
        <v>-1.0734685370341257</v>
      </c>
      <c r="AR17" s="15">
        <f t="shared" ref="AR17" si="106">IF(ISNUMBER(AF17),LN(AF17),"---")</f>
        <v>-1.2291218467459191</v>
      </c>
      <c r="AS17" s="15">
        <f t="shared" ref="AS17" si="107">IF(ISNUMBER(AG17),LN(AG17),"---")</f>
        <v>-1.2404108315645177</v>
      </c>
      <c r="AT17" s="15" t="str">
        <f t="shared" ref="AT17" si="108">IF(ISNUMBER(AH17),LN(AH17),"---")</f>
        <v>---</v>
      </c>
      <c r="AU17" s="15" t="str">
        <f t="shared" ref="AU17" si="109">IF(ISNUMBER(AI17),LN(AI17),"---")</f>
        <v>---</v>
      </c>
    </row>
    <row r="18" spans="1:47" x14ac:dyDescent="0.25">
      <c r="A18" t="s">
        <v>51</v>
      </c>
      <c r="B18" s="27">
        <f>'Raw Plate Reader Measurements'!$P$11</f>
        <v>7.2999999999999995E-2</v>
      </c>
      <c r="C18" s="27">
        <f>'Raw Plate Reader Measurements'!$P$12</f>
        <v>7.3999999999999996E-2</v>
      </c>
      <c r="D18" s="27">
        <f>'Raw Plate Reader Measurements'!$P$13</f>
        <v>7.8E-2</v>
      </c>
      <c r="E18" s="27">
        <f>'Raw Plate Reader Measurements'!$P$14</f>
        <v>7.5999999999999998E-2</v>
      </c>
      <c r="F18" s="3"/>
      <c r="G18" s="3"/>
      <c r="I18" s="27">
        <f>'Raw Plate Reader Measurements'!$E$11</f>
        <v>137000</v>
      </c>
      <c r="J18" s="27">
        <f>'Raw Plate Reader Measurements'!$E$12</f>
        <v>138000</v>
      </c>
      <c r="K18" s="27">
        <f>'Raw Plate Reader Measurements'!$E$13</f>
        <v>135000</v>
      </c>
      <c r="L18" s="27">
        <f>'Raw Plate Reader Measurements'!$E$14</f>
        <v>136000</v>
      </c>
      <c r="M18" s="3"/>
      <c r="N18" s="3"/>
      <c r="P18" s="4">
        <f t="shared" si="32"/>
        <v>3.0749999999999993E-2</v>
      </c>
      <c r="Q18" s="4">
        <f t="shared" si="33"/>
        <v>3.1749999999999994E-2</v>
      </c>
      <c r="R18" s="4">
        <f t="shared" si="34"/>
        <v>3.5749999999999997E-2</v>
      </c>
      <c r="S18" s="4">
        <f t="shared" si="35"/>
        <v>3.3749999999999995E-2</v>
      </c>
      <c r="T18" s="4" t="str">
        <f t="shared" si="36"/>
        <v>---</v>
      </c>
      <c r="U18" s="4" t="str">
        <f t="shared" si="37"/>
        <v>---</v>
      </c>
      <c r="W18" s="4">
        <f t="shared" si="1"/>
        <v>69625</v>
      </c>
      <c r="X18" s="4">
        <f t="shared" si="1"/>
        <v>70625</v>
      </c>
      <c r="Y18" s="4">
        <f t="shared" si="1"/>
        <v>67625</v>
      </c>
      <c r="Z18" s="4">
        <f t="shared" si="1"/>
        <v>68625</v>
      </c>
      <c r="AA18" s="4" t="str">
        <f t="shared" si="1"/>
        <v>---</v>
      </c>
      <c r="AB18" s="4" t="str">
        <f t="shared" si="1"/>
        <v>---</v>
      </c>
      <c r="AD18" s="15">
        <f t="shared" si="38"/>
        <v>0.27589575468054683</v>
      </c>
      <c r="AE18" s="15">
        <f t="shared" si="39"/>
        <v>0.2710439145524336</v>
      </c>
      <c r="AF18" s="15">
        <f t="shared" si="40"/>
        <v>0.23049216210352189</v>
      </c>
      <c r="AG18" s="15">
        <f t="shared" si="41"/>
        <v>0.24776132224633662</v>
      </c>
      <c r="AH18" s="15" t="str">
        <f t="shared" si="42"/>
        <v>---</v>
      </c>
      <c r="AI18" s="15" t="str">
        <f t="shared" si="43"/>
        <v>---</v>
      </c>
      <c r="AK18" s="15">
        <f t="shared" si="44"/>
        <v>0.25629828839570973</v>
      </c>
      <c r="AL18" s="15">
        <f t="shared" si="45"/>
        <v>2.1137093152268891E-2</v>
      </c>
      <c r="AM18" s="15">
        <f t="shared" si="46"/>
        <v>0.25563398353884775</v>
      </c>
      <c r="AN18" s="14">
        <f t="shared" si="47"/>
        <v>1.08713837018909</v>
      </c>
      <c r="AP18" s="15">
        <f t="shared" si="48"/>
        <v>-1.2877321850445627</v>
      </c>
      <c r="AQ18" s="15">
        <f t="shared" si="49"/>
        <v>-1.3054744249115795</v>
      </c>
      <c r="AR18" s="15">
        <f t="shared" si="50"/>
        <v>-1.4675384210128553</v>
      </c>
      <c r="AS18" s="15">
        <f t="shared" si="51"/>
        <v>-1.3952894065283281</v>
      </c>
      <c r="AT18" s="15" t="str">
        <f t="shared" si="52"/>
        <v>---</v>
      </c>
      <c r="AU18" s="15" t="str">
        <f t="shared" si="53"/>
        <v>---</v>
      </c>
    </row>
    <row r="19" spans="1:47" x14ac:dyDescent="0.25">
      <c r="A19" t="s">
        <v>52</v>
      </c>
      <c r="B19" s="27">
        <f>'Raw Plate Reader Measurements'!$Q$7</f>
        <v>9.5000000000000001E-2</v>
      </c>
      <c r="C19" s="27">
        <f>'Raw Plate Reader Measurements'!$Q$8</f>
        <v>9.6000000000000002E-2</v>
      </c>
      <c r="D19" s="27">
        <f>'Raw Plate Reader Measurements'!$Q$9</f>
        <v>8.5000000000000006E-2</v>
      </c>
      <c r="E19" s="27">
        <f>'Raw Plate Reader Measurements'!$Q$10</f>
        <v>8.2000000000000003E-2</v>
      </c>
      <c r="F19" s="3"/>
      <c r="G19" s="3"/>
      <c r="I19" s="27">
        <f>'Raw Plate Reader Measurements'!$F$7</f>
        <v>62500</v>
      </c>
      <c r="J19" s="27">
        <f>'Raw Plate Reader Measurements'!$F$8</f>
        <v>61800</v>
      </c>
      <c r="K19" s="27">
        <f>'Raw Plate Reader Measurements'!$F$9</f>
        <v>64200</v>
      </c>
      <c r="L19" s="27">
        <f>'Raw Plate Reader Measurements'!$F$10</f>
        <v>62400</v>
      </c>
      <c r="M19" s="3"/>
      <c r="N19" s="3"/>
      <c r="P19" s="4">
        <f t="shared" ref="P19" si="110">IF(ISBLANK(B19),"---", B19-$B$9)</f>
        <v>5.2749999999999998E-2</v>
      </c>
      <c r="Q19" s="4">
        <f t="shared" ref="Q19" si="111">IF(ISBLANK(C19),"---", C19-$B$9)</f>
        <v>5.3749999999999999E-2</v>
      </c>
      <c r="R19" s="4">
        <f t="shared" ref="R19" si="112">IF(ISBLANK(D19),"---", D19-$B$9)</f>
        <v>4.2750000000000003E-2</v>
      </c>
      <c r="S19" s="4">
        <f t="shared" ref="S19" si="113">IF(ISBLANK(E19),"---", E19-$B$9)</f>
        <v>3.9750000000000001E-2</v>
      </c>
      <c r="T19" s="4" t="str">
        <f t="shared" ref="T19" si="114">IF(ISBLANK(F19),"---", F19-$B$9)</f>
        <v>---</v>
      </c>
      <c r="U19" s="4" t="str">
        <f t="shared" ref="U19" si="115">IF(ISBLANK(G19),"---", G19-$B$9)</f>
        <v>---</v>
      </c>
      <c r="W19" s="4">
        <f t="shared" ref="W19" si="116">IF(ISBLANK(I19),"---",I19-$I$9)</f>
        <v>-4875</v>
      </c>
      <c r="X19" s="4">
        <f t="shared" ref="X19" si="117">IF(ISBLANK(J19),"---",J19-$I$9)</f>
        <v>-5575</v>
      </c>
      <c r="Y19" s="4">
        <f t="shared" ref="Y19" si="118">IF(ISBLANK(K19),"---",K19-$I$9)</f>
        <v>-3175</v>
      </c>
      <c r="Z19" s="4">
        <f t="shared" ref="Z19" si="119">IF(ISBLANK(L19),"---",L19-$I$9)</f>
        <v>-4975</v>
      </c>
      <c r="AA19" s="4" t="str">
        <f t="shared" ref="AA19" si="120">IF(ISBLANK(M19),"---",M19-$I$9)</f>
        <v>---</v>
      </c>
      <c r="AB19" s="4" t="str">
        <f t="shared" ref="AB19" si="121">IF(ISBLANK(N19),"---",N19-$I$9)</f>
        <v>---</v>
      </c>
      <c r="AD19" s="15">
        <f t="shared" ref="AD19" si="122">IF(AND(ISNUMBER(W19),ISNUMBER(P19)),(W19*$B$3)/(P19*$B$2),"---")</f>
        <v>-1.126100330309276E-2</v>
      </c>
      <c r="AE19" s="15">
        <f t="shared" ref="AE19" si="123">IF(AND(ISNUMBER(X19),ISNUMBER(Q19)),(X19*$B$3)/(Q19*$B$2),"---")</f>
        <v>-1.2638377779855065E-2</v>
      </c>
      <c r="AF19" s="15">
        <f t="shared" ref="AF19" si="124">IF(AND(ISNUMBER(Y19),ISNUMBER(R19)),(Y19*$B$3)/(R19*$B$2),"---")</f>
        <v>-9.0496657823654712E-3</v>
      </c>
      <c r="AG19" s="15">
        <f t="shared" ref="AG19" si="125">IF(AND(ISNUMBER(Z19),ISNUMBER(S19)),(Z19*$B$3)/(S19*$B$2),"---")</f>
        <v>-1.5250387605017315E-2</v>
      </c>
      <c r="AH19" s="15" t="str">
        <f t="shared" ref="AH19" si="126">IF(AND(ISNUMBER(AA19),ISNUMBER(T19)),(AA19*$B$3)/(T19*$B$2),"---")</f>
        <v>---</v>
      </c>
      <c r="AI19" s="15" t="str">
        <f t="shared" ref="AI19" si="127">IF(AND(ISNUMBER(AB19),ISNUMBER(U19)),(AB19*$B$3)/(U19*$B$2),"---")</f>
        <v>---</v>
      </c>
      <c r="AK19" s="15">
        <f t="shared" ref="AK19" si="128">AVERAGE(AD19:AI19)</f>
        <v>-1.2049858617582652E-2</v>
      </c>
      <c r="AL19" s="15">
        <f t="shared" ref="AL19" si="129">STDEV(AD19:AI19)</f>
        <v>2.5957137977480507E-3</v>
      </c>
      <c r="AM19" s="15" t="e">
        <f t="shared" ref="AM19" si="130">GEOMEAN(AD19:AI19)</f>
        <v>#NUM!</v>
      </c>
      <c r="AN19" s="14" t="e">
        <f t="shared" ref="AN19" si="131">EXP(STDEV(AP19:AU19))</f>
        <v>#NUM!</v>
      </c>
      <c r="AP19" s="15" t="e">
        <f t="shared" ref="AP19" si="132">IF(ISNUMBER(AD19),LN(AD19),"---")</f>
        <v>#NUM!</v>
      </c>
      <c r="AQ19" s="15" t="e">
        <f t="shared" ref="AQ19" si="133">IF(ISNUMBER(AE19),LN(AE19),"---")</f>
        <v>#NUM!</v>
      </c>
      <c r="AR19" s="15" t="e">
        <f t="shared" ref="AR19" si="134">IF(ISNUMBER(AF19),LN(AF19),"---")</f>
        <v>#NUM!</v>
      </c>
      <c r="AS19" s="15" t="e">
        <f t="shared" ref="AS19" si="135">IF(ISNUMBER(AG19),LN(AG19),"---")</f>
        <v>#NUM!</v>
      </c>
      <c r="AT19" s="15" t="str">
        <f t="shared" ref="AT19" si="136">IF(ISNUMBER(AH19),LN(AH19),"---")</f>
        <v>---</v>
      </c>
      <c r="AU19" s="15" t="str">
        <f t="shared" ref="AU19" si="137">IF(ISNUMBER(AI19),LN(AI19),"---")</f>
        <v>---</v>
      </c>
    </row>
    <row r="20" spans="1:47" x14ac:dyDescent="0.25">
      <c r="A20" t="s">
        <v>53</v>
      </c>
      <c r="B20" s="27">
        <f>'Raw Plate Reader Measurements'!$Q$11</f>
        <v>7.2999999999999995E-2</v>
      </c>
      <c r="C20" s="27">
        <f>'Raw Plate Reader Measurements'!$Q$12</f>
        <v>7.8E-2</v>
      </c>
      <c r="D20" s="27">
        <f>'Raw Plate Reader Measurements'!$Q$13</f>
        <v>8.1000000000000003E-2</v>
      </c>
      <c r="E20" s="27">
        <f>'Raw Plate Reader Measurements'!$Q$14</f>
        <v>0.08</v>
      </c>
      <c r="F20" s="3"/>
      <c r="G20" s="3"/>
      <c r="I20" s="27">
        <f>'Raw Plate Reader Measurements'!$F$11</f>
        <v>65999</v>
      </c>
      <c r="J20" s="27">
        <f>'Raw Plate Reader Measurements'!$F$12</f>
        <v>66700</v>
      </c>
      <c r="K20" s="27">
        <f>'Raw Plate Reader Measurements'!$F$13</f>
        <v>66100</v>
      </c>
      <c r="L20" s="27">
        <f>'Raw Plate Reader Measurements'!$F$14</f>
        <v>69500</v>
      </c>
      <c r="M20" s="3"/>
      <c r="N20" s="3"/>
      <c r="P20" s="4">
        <f t="shared" si="32"/>
        <v>3.0749999999999993E-2</v>
      </c>
      <c r="Q20" s="4">
        <f t="shared" si="33"/>
        <v>3.5749999999999997E-2</v>
      </c>
      <c r="R20" s="4">
        <f t="shared" si="34"/>
        <v>3.875E-2</v>
      </c>
      <c r="S20" s="4">
        <f t="shared" si="35"/>
        <v>3.7749999999999999E-2</v>
      </c>
      <c r="T20" s="4" t="str">
        <f t="shared" si="36"/>
        <v>---</v>
      </c>
      <c r="U20" s="4" t="str">
        <f t="shared" si="37"/>
        <v>---</v>
      </c>
      <c r="W20" s="4">
        <f t="shared" si="1"/>
        <v>-1376</v>
      </c>
      <c r="X20" s="4">
        <f t="shared" si="1"/>
        <v>-675</v>
      </c>
      <c r="Y20" s="4">
        <f t="shared" si="1"/>
        <v>-1275</v>
      </c>
      <c r="Z20" s="4">
        <f t="shared" si="1"/>
        <v>2125</v>
      </c>
      <c r="AA20" s="4" t="str">
        <f t="shared" si="1"/>
        <v>---</v>
      </c>
      <c r="AB20" s="4" t="str">
        <f t="shared" si="1"/>
        <v>---</v>
      </c>
      <c r="AD20" s="15">
        <f t="shared" si="38"/>
        <v>-5.4525322576722789E-3</v>
      </c>
      <c r="AE20" s="15">
        <f t="shared" si="39"/>
        <v>-2.3006611374473537E-3</v>
      </c>
      <c r="AF20" s="15">
        <f t="shared" si="40"/>
        <v>-4.0092524911358538E-3</v>
      </c>
      <c r="AG20" s="15">
        <f t="shared" si="41"/>
        <v>6.8590964252324207E-3</v>
      </c>
      <c r="AH20" s="15" t="str">
        <f t="shared" si="42"/>
        <v>---</v>
      </c>
      <c r="AI20" s="15" t="str">
        <f t="shared" si="43"/>
        <v>---</v>
      </c>
      <c r="AK20" s="15">
        <f t="shared" si="44"/>
        <v>-1.2258373652557662E-3</v>
      </c>
      <c r="AL20" s="15">
        <f t="shared" si="45"/>
        <v>5.5417731823669261E-3</v>
      </c>
      <c r="AM20" s="15" t="e">
        <f t="shared" si="46"/>
        <v>#NUM!</v>
      </c>
      <c r="AN20" s="14" t="e">
        <f t="shared" si="47"/>
        <v>#NUM!</v>
      </c>
      <c r="AP20" s="15" t="e">
        <f t="shared" si="48"/>
        <v>#NUM!</v>
      </c>
      <c r="AQ20" s="15" t="e">
        <f t="shared" si="49"/>
        <v>#NUM!</v>
      </c>
      <c r="AR20" s="15" t="e">
        <f t="shared" si="50"/>
        <v>#NUM!</v>
      </c>
      <c r="AS20" s="15">
        <f t="shared" si="51"/>
        <v>-4.9821795623581373</v>
      </c>
      <c r="AT20" s="15" t="str">
        <f t="shared" si="52"/>
        <v>---</v>
      </c>
      <c r="AU20" s="15" t="str">
        <f t="shared" si="53"/>
        <v>---</v>
      </c>
    </row>
    <row r="21" spans="1:47" x14ac:dyDescent="0.25">
      <c r="A21" t="s">
        <v>54</v>
      </c>
      <c r="B21" s="27">
        <f>'Raw Plate Reader Measurements'!$R$7</f>
        <v>7.0000000000000007E-2</v>
      </c>
      <c r="C21" s="27">
        <f>'Raw Plate Reader Measurements'!$R$8</f>
        <v>7.4999999999999997E-2</v>
      </c>
      <c r="D21" s="27">
        <f>'Raw Plate Reader Measurements'!$R$9</f>
        <v>7.0999999999999994E-2</v>
      </c>
      <c r="E21" s="27">
        <f>'Raw Plate Reader Measurements'!$R$10</f>
        <v>7.8E-2</v>
      </c>
      <c r="F21" s="3"/>
      <c r="G21" s="3"/>
      <c r="I21" s="27">
        <f>'Raw Plate Reader Measurements'!$G$7</f>
        <v>93800</v>
      </c>
      <c r="J21" s="27">
        <f>'Raw Plate Reader Measurements'!$G$8</f>
        <v>96000</v>
      </c>
      <c r="K21" s="27">
        <f>'Raw Plate Reader Measurements'!$G$9</f>
        <v>92400</v>
      </c>
      <c r="L21" s="27">
        <f>'Raw Plate Reader Measurements'!$G$10</f>
        <v>89200</v>
      </c>
      <c r="M21" s="3"/>
      <c r="N21" s="3"/>
      <c r="P21" s="4">
        <f t="shared" ref="P21" si="138">IF(ISBLANK(B21),"---", B21-$B$9)</f>
        <v>2.7750000000000004E-2</v>
      </c>
      <c r="Q21" s="4">
        <f t="shared" ref="Q21" si="139">IF(ISBLANK(C21),"---", C21-$B$9)</f>
        <v>3.2749999999999994E-2</v>
      </c>
      <c r="R21" s="4">
        <f t="shared" ref="R21" si="140">IF(ISBLANK(D21),"---", D21-$B$9)</f>
        <v>2.8749999999999991E-2</v>
      </c>
      <c r="S21" s="4">
        <f t="shared" ref="S21" si="141">IF(ISBLANK(E21),"---", E21-$B$9)</f>
        <v>3.5749999999999997E-2</v>
      </c>
      <c r="T21" s="4" t="str">
        <f t="shared" ref="T21" si="142">IF(ISBLANK(F21),"---", F21-$B$9)</f>
        <v>---</v>
      </c>
      <c r="U21" s="4" t="str">
        <f t="shared" ref="U21" si="143">IF(ISBLANK(G21),"---", G21-$B$9)</f>
        <v>---</v>
      </c>
      <c r="W21" s="4">
        <f t="shared" ref="W21" si="144">IF(ISBLANK(I21),"---",I21-$I$9)</f>
        <v>26425</v>
      </c>
      <c r="X21" s="4">
        <f t="shared" ref="X21" si="145">IF(ISBLANK(J21),"---",J21-$I$9)</f>
        <v>28625</v>
      </c>
      <c r="Y21" s="4">
        <f t="shared" ref="Y21" si="146">IF(ISBLANK(K21),"---",K21-$I$9)</f>
        <v>25025</v>
      </c>
      <c r="Z21" s="4">
        <f t="shared" ref="Z21" si="147">IF(ISBLANK(L21),"---",L21-$I$9)</f>
        <v>21825</v>
      </c>
      <c r="AA21" s="4" t="str">
        <f t="shared" ref="AA21" si="148">IF(ISBLANK(M21),"---",M21-$I$9)</f>
        <v>---</v>
      </c>
      <c r="AB21" s="4" t="str">
        <f t="shared" ref="AB21" si="149">IF(ISBLANK(N21),"---",N21-$I$9)</f>
        <v>---</v>
      </c>
      <c r="AD21" s="15">
        <f t="shared" ref="AD21" si="150">IF(AND(ISNUMBER(W21),ISNUMBER(P21)),(W21*$B$3)/(P21*$B$2),"---")</f>
        <v>0.11603177563773935</v>
      </c>
      <c r="AE21" s="15">
        <f t="shared" ref="AE21" si="151">IF(AND(ISNUMBER(X21),ISNUMBER(Q21)),(X21*$B$3)/(Q21*$B$2),"---")</f>
        <v>0.10650233286399277</v>
      </c>
      <c r="AF21" s="15">
        <f t="shared" ref="AF21" si="152">IF(AND(ISNUMBER(Y21),ISNUMBER(R21)),(Y21*$B$3)/(R21*$B$2),"---")</f>
        <v>0.10606233082049166</v>
      </c>
      <c r="AG21" s="15">
        <f t="shared" ref="AG21" si="153">IF(AND(ISNUMBER(Z21),ISNUMBER(S21)),(Z21*$B$3)/(S21*$B$2),"---")</f>
        <v>7.4388043444131094E-2</v>
      </c>
      <c r="AH21" s="15" t="str">
        <f t="shared" ref="AH21" si="154">IF(AND(ISNUMBER(AA21),ISNUMBER(T21)),(AA21*$B$3)/(T21*$B$2),"---")</f>
        <v>---</v>
      </c>
      <c r="AI21" s="15" t="str">
        <f t="shared" ref="AI21" si="155">IF(AND(ISNUMBER(AB21),ISNUMBER(U21)),(AB21*$B$3)/(U21*$B$2),"---")</f>
        <v>---</v>
      </c>
      <c r="AK21" s="15">
        <f t="shared" ref="AK21" si="156">AVERAGE(AD21:AI21)</f>
        <v>0.10074612069158871</v>
      </c>
      <c r="AL21" s="15">
        <f t="shared" ref="AL21" si="157">STDEV(AD21:AI21)</f>
        <v>1.816402627928904E-2</v>
      </c>
      <c r="AM21" s="15">
        <f t="shared" ref="AM21" si="158">GEOMEAN(AD21:AI21)</f>
        <v>9.9368810366823573E-2</v>
      </c>
      <c r="AN21" s="14">
        <f t="shared" ref="AN21" si="159">EXP(STDEV(AP21:AU21))</f>
        <v>1.2182558378042783</v>
      </c>
      <c r="AP21" s="15">
        <f t="shared" ref="AP21" si="160">IF(ISNUMBER(AD21),LN(AD21),"---")</f>
        <v>-2.1538911974756263</v>
      </c>
      <c r="AQ21" s="15">
        <f t="shared" ref="AQ21" si="161">IF(ISNUMBER(AE21),LN(AE21),"---")</f>
        <v>-2.2395883892463413</v>
      </c>
      <c r="AR21" s="15">
        <f t="shared" ref="AR21" si="162">IF(ISNUMBER(AF21),LN(AF21),"---")</f>
        <v>-2.243728331081559</v>
      </c>
      <c r="AS21" s="15">
        <f t="shared" ref="AS21" si="163">IF(ISNUMBER(AG21),LN(AG21),"---")</f>
        <v>-2.5984600564538347</v>
      </c>
      <c r="AT21" s="15" t="str">
        <f t="shared" ref="AT21" si="164">IF(ISNUMBER(AH21),LN(AH21),"---")</f>
        <v>---</v>
      </c>
      <c r="AU21" s="15" t="str">
        <f t="shared" ref="AU21" si="165">IF(ISNUMBER(AI21),LN(AI21),"---")</f>
        <v>---</v>
      </c>
    </row>
    <row r="22" spans="1:47" x14ac:dyDescent="0.25">
      <c r="A22" t="s">
        <v>55</v>
      </c>
      <c r="B22" s="27">
        <f>'Raw Plate Reader Measurements'!$R$11</f>
        <v>7.4999999999999997E-2</v>
      </c>
      <c r="C22" s="27">
        <f>'Raw Plate Reader Measurements'!$R$12</f>
        <v>7.3999999999999996E-2</v>
      </c>
      <c r="D22" s="27">
        <f>'Raw Plate Reader Measurements'!$R$13</f>
        <v>7.4999999999999997E-2</v>
      </c>
      <c r="E22" s="27">
        <f>'Raw Plate Reader Measurements'!$R$14</f>
        <v>7.5999999999999998E-2</v>
      </c>
      <c r="F22" s="3"/>
      <c r="G22" s="3"/>
      <c r="I22" s="27">
        <f>'Raw Plate Reader Measurements'!$G$11</f>
        <v>99500</v>
      </c>
      <c r="J22" s="27">
        <f>'Raw Plate Reader Measurements'!$G$12</f>
        <v>101000</v>
      </c>
      <c r="K22" s="27">
        <f>'Raw Plate Reader Measurements'!$G$13</f>
        <v>98200</v>
      </c>
      <c r="L22" s="27">
        <f>'Raw Plate Reader Measurements'!$G$14</f>
        <v>100000</v>
      </c>
      <c r="M22" s="3"/>
      <c r="N22" s="3"/>
      <c r="P22" s="4">
        <f t="shared" si="32"/>
        <v>3.2749999999999994E-2</v>
      </c>
      <c r="Q22" s="4">
        <f t="shared" si="33"/>
        <v>3.1749999999999994E-2</v>
      </c>
      <c r="R22" s="4">
        <f t="shared" si="34"/>
        <v>3.2749999999999994E-2</v>
      </c>
      <c r="S22" s="4">
        <f t="shared" si="35"/>
        <v>3.3749999999999995E-2</v>
      </c>
      <c r="T22" s="4" t="str">
        <f t="shared" si="36"/>
        <v>---</v>
      </c>
      <c r="U22" s="4" t="str">
        <f t="shared" si="37"/>
        <v>---</v>
      </c>
      <c r="W22" s="4">
        <f t="shared" si="1"/>
        <v>32125</v>
      </c>
      <c r="X22" s="4">
        <f t="shared" si="1"/>
        <v>33625</v>
      </c>
      <c r="Y22" s="4">
        <f t="shared" si="1"/>
        <v>30825</v>
      </c>
      <c r="Z22" s="4">
        <f t="shared" si="1"/>
        <v>32625</v>
      </c>
      <c r="AA22" s="4" t="str">
        <f t="shared" si="1"/>
        <v>---</v>
      </c>
      <c r="AB22" s="4" t="str">
        <f t="shared" si="1"/>
        <v>---</v>
      </c>
      <c r="AD22" s="15">
        <f t="shared" si="38"/>
        <v>0.11952445216614037</v>
      </c>
      <c r="AE22" s="15">
        <f t="shared" si="39"/>
        <v>0.12904568675151262</v>
      </c>
      <c r="AF22" s="15">
        <f t="shared" si="40"/>
        <v>0.11468766499677126</v>
      </c>
      <c r="AG22" s="15">
        <f t="shared" si="41"/>
        <v>0.1177881695925207</v>
      </c>
      <c r="AH22" s="15" t="str">
        <f t="shared" si="42"/>
        <v>---</v>
      </c>
      <c r="AI22" s="15" t="str">
        <f t="shared" si="43"/>
        <v>---</v>
      </c>
      <c r="AK22" s="15">
        <f t="shared" si="44"/>
        <v>0.12026149337673624</v>
      </c>
      <c r="AL22" s="15">
        <f t="shared" si="45"/>
        <v>6.1884348140288075E-3</v>
      </c>
      <c r="AM22" s="15">
        <f t="shared" si="46"/>
        <v>0.12014471171568243</v>
      </c>
      <c r="AN22" s="14">
        <f t="shared" si="47"/>
        <v>1.0519256551429568</v>
      </c>
      <c r="AP22" s="15">
        <f t="shared" si="48"/>
        <v>-2.1242343079053612</v>
      </c>
      <c r="AQ22" s="15">
        <f t="shared" si="49"/>
        <v>-2.0475887764561813</v>
      </c>
      <c r="AR22" s="15">
        <f t="shared" si="50"/>
        <v>-2.1655428020703371</v>
      </c>
      <c r="AS22" s="15">
        <f t="shared" si="51"/>
        <v>-2.1388674407151651</v>
      </c>
      <c r="AT22" s="15" t="str">
        <f t="shared" si="52"/>
        <v>---</v>
      </c>
      <c r="AU22" s="15" t="str">
        <f t="shared" si="53"/>
        <v>---</v>
      </c>
    </row>
    <row r="23" spans="1:47" x14ac:dyDescent="0.25">
      <c r="A23" t="s">
        <v>56</v>
      </c>
      <c r="B23" s="27">
        <f>'Raw Plate Reader Measurements'!$S$7</f>
        <v>8.4000000000000005E-2</v>
      </c>
      <c r="C23" s="27">
        <f>'Raw Plate Reader Measurements'!$S$8</f>
        <v>8.1000000000000003E-2</v>
      </c>
      <c r="D23" s="27">
        <f>'Raw Plate Reader Measurements'!$S$9</f>
        <v>7.0999999999999994E-2</v>
      </c>
      <c r="E23" s="27">
        <f>'Raw Plate Reader Measurements'!$S$10</f>
        <v>8.1000000000000003E-2</v>
      </c>
      <c r="F23" s="3"/>
      <c r="G23" s="3"/>
      <c r="I23" s="27">
        <f>'Raw Plate Reader Measurements'!$H$7</f>
        <v>68800</v>
      </c>
      <c r="J23" s="27">
        <f>'Raw Plate Reader Measurements'!$H$8</f>
        <v>70900</v>
      </c>
      <c r="K23" s="27">
        <f>'Raw Plate Reader Measurements'!$H$9</f>
        <v>67000</v>
      </c>
      <c r="L23" s="27">
        <f>'Raw Plate Reader Measurements'!$H$10</f>
        <v>79400</v>
      </c>
      <c r="M23" s="3"/>
      <c r="N23" s="3"/>
      <c r="P23" s="4">
        <f t="shared" ref="P23" si="166">IF(ISBLANK(B23),"---", B23-$B$9)</f>
        <v>4.1750000000000002E-2</v>
      </c>
      <c r="Q23" s="4">
        <f t="shared" ref="Q23" si="167">IF(ISBLANK(C23),"---", C23-$B$9)</f>
        <v>3.875E-2</v>
      </c>
      <c r="R23" s="4">
        <f t="shared" ref="R23" si="168">IF(ISBLANK(D23),"---", D23-$B$9)</f>
        <v>2.8749999999999991E-2</v>
      </c>
      <c r="S23" s="4">
        <f t="shared" ref="S23" si="169">IF(ISBLANK(E23),"---", E23-$B$9)</f>
        <v>3.875E-2</v>
      </c>
      <c r="T23" s="4" t="str">
        <f t="shared" ref="T23" si="170">IF(ISBLANK(F23),"---", F23-$B$9)</f>
        <v>---</v>
      </c>
      <c r="U23" s="4" t="str">
        <f t="shared" ref="U23" si="171">IF(ISBLANK(G23),"---", G23-$B$9)</f>
        <v>---</v>
      </c>
      <c r="W23" s="4">
        <f t="shared" ref="W23" si="172">IF(ISBLANK(I23),"---",I23-$I$9)</f>
        <v>1425</v>
      </c>
      <c r="X23" s="4">
        <f t="shared" ref="X23" si="173">IF(ISBLANK(J23),"---",J23-$I$9)</f>
        <v>3525</v>
      </c>
      <c r="Y23" s="4">
        <f t="shared" ref="Y23" si="174">IF(ISBLANK(K23),"---",K23-$I$9)</f>
        <v>-375</v>
      </c>
      <c r="Z23" s="4">
        <f t="shared" ref="Z23" si="175">IF(ISBLANK(L23),"---",L23-$I$9)</f>
        <v>12025</v>
      </c>
      <c r="AA23" s="4" t="str">
        <f t="shared" ref="AA23" si="176">IF(ISBLANK(M23),"---",M23-$I$9)</f>
        <v>---</v>
      </c>
      <c r="AB23" s="4" t="str">
        <f t="shared" ref="AB23" si="177">IF(ISBLANK(N23),"---",N23-$I$9)</f>
        <v>---</v>
      </c>
      <c r="AD23" s="15">
        <f t="shared" ref="AD23" si="178">IF(AND(ISNUMBER(W23),ISNUMBER(P23)),(W23*$B$3)/(P23*$B$2),"---")</f>
        <v>4.1589463143343035E-3</v>
      </c>
      <c r="AE23" s="15">
        <f t="shared" ref="AE23" si="179">IF(AND(ISNUMBER(X23),ISNUMBER(Q23)),(X23*$B$3)/(Q23*$B$2),"---")</f>
        <v>1.1084403946081477E-2</v>
      </c>
      <c r="AF23" s="15">
        <f t="shared" ref="AF23" si="180">IF(AND(ISNUMBER(Y23),ISNUMBER(R23)),(Y23*$B$3)/(R23*$B$2),"---")</f>
        <v>-1.5893456166906842E-3</v>
      </c>
      <c r="AG23" s="15">
        <f t="shared" ref="AG23" si="181">IF(AND(ISNUMBER(Z23),ISNUMBER(S23)),(Z23*$B$3)/(S23*$B$2),"---")</f>
        <v>3.7812753886987169E-2</v>
      </c>
      <c r="AH23" s="15" t="str">
        <f t="shared" ref="AH23" si="182">IF(AND(ISNUMBER(AA23),ISNUMBER(T23)),(AA23*$B$3)/(T23*$B$2),"---")</f>
        <v>---</v>
      </c>
      <c r="AI23" s="15" t="str">
        <f t="shared" ref="AI23" si="183">IF(AND(ISNUMBER(AB23),ISNUMBER(U23)),(AB23*$B$3)/(U23*$B$2),"---")</f>
        <v>---</v>
      </c>
      <c r="AK23" s="15">
        <f t="shared" ref="AK23" si="184">AVERAGE(AD23:AI23)</f>
        <v>1.2866689632678067E-2</v>
      </c>
      <c r="AL23" s="15">
        <f t="shared" ref="AL23" si="185">STDEV(AD23:AI23)</f>
        <v>1.741918877634583E-2</v>
      </c>
      <c r="AM23" s="15" t="e">
        <f t="shared" ref="AM23" si="186">GEOMEAN(AD23:AI23)</f>
        <v>#NUM!</v>
      </c>
      <c r="AN23" s="14" t="e">
        <f t="shared" ref="AN23" si="187">EXP(STDEV(AP23:AU23))</f>
        <v>#NUM!</v>
      </c>
      <c r="AP23" s="15">
        <f t="shared" ref="AP23" si="188">IF(ISNUMBER(AD23),LN(AD23),"---")</f>
        <v>-5.4824935266157349</v>
      </c>
      <c r="AQ23" s="15">
        <f t="shared" ref="AQ23" si="189">IF(ISNUMBER(AE23),LN(AE23),"---")</f>
        <v>-4.502216208574608</v>
      </c>
      <c r="AR23" s="15" t="e">
        <f t="shared" ref="AR23" si="190">IF(ISNUMBER(AF23),LN(AF23),"---")</f>
        <v>#NUM!</v>
      </c>
      <c r="AS23" s="15">
        <f t="shared" ref="AS23" si="191">IF(ISNUMBER(AG23),LN(AG23),"---")</f>
        <v>-3.2751088288470154</v>
      </c>
      <c r="AT23" s="15" t="str">
        <f t="shared" ref="AT23" si="192">IF(ISNUMBER(AH23),LN(AH23),"---")</f>
        <v>---</v>
      </c>
      <c r="AU23" s="15" t="str">
        <f t="shared" ref="AU23" si="193">IF(ISNUMBER(AI23),LN(AI23),"---")</f>
        <v>---</v>
      </c>
    </row>
    <row r="24" spans="1:47" x14ac:dyDescent="0.25">
      <c r="A24" t="s">
        <v>57</v>
      </c>
      <c r="B24" s="27">
        <f>'Raw Plate Reader Measurements'!$S$11</f>
        <v>8.1000000000000003E-2</v>
      </c>
      <c r="C24" s="27">
        <f>'Raw Plate Reader Measurements'!$S$12</f>
        <v>8.2000000000000003E-2</v>
      </c>
      <c r="D24" s="27">
        <f>'Raw Plate Reader Measurements'!$S$13</f>
        <v>8.2000000000000003E-2</v>
      </c>
      <c r="E24" s="27">
        <f>'Raw Plate Reader Measurements'!$S$14</f>
        <v>0.08</v>
      </c>
      <c r="F24" s="3"/>
      <c r="G24" s="3"/>
      <c r="I24" s="27">
        <f>'Raw Plate Reader Measurements'!$H$11</f>
        <v>77500</v>
      </c>
      <c r="J24" s="27">
        <f>'Raw Plate Reader Measurements'!$H$12</f>
        <v>78400</v>
      </c>
      <c r="K24" s="27">
        <f>'Raw Plate Reader Measurements'!$H$13</f>
        <v>76500</v>
      </c>
      <c r="L24" s="27">
        <f>'Raw Plate Reader Measurements'!$H$14</f>
        <v>74500</v>
      </c>
      <c r="M24" s="3"/>
      <c r="N24" s="3"/>
      <c r="P24" s="4">
        <f t="shared" si="32"/>
        <v>3.875E-2</v>
      </c>
      <c r="Q24" s="4">
        <f t="shared" si="33"/>
        <v>3.9750000000000001E-2</v>
      </c>
      <c r="R24" s="4">
        <f t="shared" si="34"/>
        <v>3.9750000000000001E-2</v>
      </c>
      <c r="S24" s="4">
        <f t="shared" si="35"/>
        <v>3.7749999999999999E-2</v>
      </c>
      <c r="T24" s="4" t="str">
        <f t="shared" si="36"/>
        <v>---</v>
      </c>
      <c r="U24" s="4" t="str">
        <f t="shared" si="37"/>
        <v>---</v>
      </c>
      <c r="W24" s="4">
        <f t="shared" si="1"/>
        <v>10125</v>
      </c>
      <c r="X24" s="4">
        <f t="shared" si="1"/>
        <v>11025</v>
      </c>
      <c r="Y24" s="4">
        <f t="shared" si="1"/>
        <v>9125</v>
      </c>
      <c r="Z24" s="4">
        <f t="shared" si="1"/>
        <v>7125</v>
      </c>
      <c r="AA24" s="4" t="str">
        <f t="shared" si="1"/>
        <v>---</v>
      </c>
      <c r="AB24" s="4" t="str">
        <f t="shared" si="1"/>
        <v>---</v>
      </c>
      <c r="AD24" s="15">
        <f t="shared" si="38"/>
        <v>3.1838181547255311E-2</v>
      </c>
      <c r="AE24" s="15">
        <f t="shared" si="39"/>
        <v>3.3796085094535862E-2</v>
      </c>
      <c r="AF24" s="15">
        <f t="shared" si="40"/>
        <v>2.7971816461463919E-2</v>
      </c>
      <c r="AG24" s="15">
        <f t="shared" si="41"/>
        <v>2.2998146837544003E-2</v>
      </c>
      <c r="AH24" s="15" t="str">
        <f t="shared" si="42"/>
        <v>---</v>
      </c>
      <c r="AI24" s="15" t="str">
        <f t="shared" si="43"/>
        <v>---</v>
      </c>
      <c r="AK24" s="15">
        <f t="shared" si="44"/>
        <v>2.9151057485199774E-2</v>
      </c>
      <c r="AL24" s="15">
        <f t="shared" si="45"/>
        <v>4.762556597965345E-3</v>
      </c>
      <c r="AM24" s="15">
        <f t="shared" si="46"/>
        <v>2.8844103188197589E-2</v>
      </c>
      <c r="AN24" s="14">
        <f t="shared" si="47"/>
        <v>1.1857672584852146</v>
      </c>
      <c r="AP24" s="15">
        <f t="shared" si="48"/>
        <v>-3.4470890318462373</v>
      </c>
      <c r="AQ24" s="15">
        <f t="shared" si="49"/>
        <v>-3.3874103088069152</v>
      </c>
      <c r="AR24" s="15">
        <f t="shared" si="50"/>
        <v>-3.5765578306712698</v>
      </c>
      <c r="AS24" s="15">
        <f t="shared" si="51"/>
        <v>-3.7723416385798036</v>
      </c>
      <c r="AT24" s="15" t="str">
        <f t="shared" si="52"/>
        <v>---</v>
      </c>
      <c r="AU24" s="15" t="str">
        <f t="shared" si="53"/>
        <v>---</v>
      </c>
    </row>
    <row r="25" spans="1:47" x14ac:dyDescent="0.25">
      <c r="A25" t="s">
        <v>58</v>
      </c>
      <c r="B25" s="27">
        <f>'Raw Plate Reader Measurements'!$T$7</f>
        <v>8.2000000000000003E-2</v>
      </c>
      <c r="C25" s="27">
        <f>'Raw Plate Reader Measurements'!$T$8</f>
        <v>9.2999999999999999E-2</v>
      </c>
      <c r="D25" s="27">
        <f>'Raw Plate Reader Measurements'!$T$9</f>
        <v>8.6999999999999994E-2</v>
      </c>
      <c r="E25" s="27">
        <f>'Raw Plate Reader Measurements'!$T$10</f>
        <v>8.8999999999999996E-2</v>
      </c>
      <c r="F25" s="3"/>
      <c r="G25" s="3"/>
      <c r="I25" s="27">
        <f>'Raw Plate Reader Measurements'!$I$7</f>
        <v>61700</v>
      </c>
      <c r="J25" s="27">
        <f>'Raw Plate Reader Measurements'!$I$8</f>
        <v>59900</v>
      </c>
      <c r="K25" s="27">
        <f>'Raw Plate Reader Measurements'!$I$9</f>
        <v>60700</v>
      </c>
      <c r="L25" s="27">
        <f>'Raw Plate Reader Measurements'!$I$10</f>
        <v>59500</v>
      </c>
      <c r="M25" s="3"/>
      <c r="N25" s="3"/>
      <c r="P25" s="4">
        <f t="shared" ref="P25" si="194">IF(ISBLANK(B25),"---", B25-$B$9)</f>
        <v>3.9750000000000001E-2</v>
      </c>
      <c r="Q25" s="4">
        <f t="shared" ref="Q25" si="195">IF(ISBLANK(C25),"---", C25-$B$9)</f>
        <v>5.0749999999999997E-2</v>
      </c>
      <c r="R25" s="4">
        <f t="shared" ref="R25" si="196">IF(ISBLANK(D25),"---", D25-$B$9)</f>
        <v>4.4749999999999991E-2</v>
      </c>
      <c r="S25" s="4">
        <f t="shared" ref="S25" si="197">IF(ISBLANK(E25),"---", E25-$B$9)</f>
        <v>4.6749999999999993E-2</v>
      </c>
      <c r="T25" s="4" t="str">
        <f t="shared" ref="T25" si="198">IF(ISBLANK(F25),"---", F25-$B$9)</f>
        <v>---</v>
      </c>
      <c r="U25" s="4" t="str">
        <f t="shared" ref="U25" si="199">IF(ISBLANK(G25),"---", G25-$B$9)</f>
        <v>---</v>
      </c>
      <c r="W25" s="4">
        <f t="shared" ref="W25" si="200">IF(ISBLANK(I25),"---",I25-$I$9)</f>
        <v>-5675</v>
      </c>
      <c r="X25" s="4">
        <f t="shared" ref="X25" si="201">IF(ISBLANK(J25),"---",J25-$I$9)</f>
        <v>-7475</v>
      </c>
      <c r="Y25" s="4">
        <f t="shared" ref="Y25" si="202">IF(ISBLANK(K25),"---",K25-$I$9)</f>
        <v>-6675</v>
      </c>
      <c r="Z25" s="4">
        <f t="shared" ref="Z25" si="203">IF(ISBLANK(L25),"---",L25-$I$9)</f>
        <v>-7875</v>
      </c>
      <c r="AA25" s="4" t="str">
        <f t="shared" ref="AA25" si="204">IF(ISBLANK(M25),"---",M25-$I$9)</f>
        <v>---</v>
      </c>
      <c r="AB25" s="4" t="str">
        <f t="shared" ref="AB25" si="205">IF(ISBLANK(N25),"---",N25-$I$9)</f>
        <v>---</v>
      </c>
      <c r="AD25" s="15">
        <f t="shared" ref="AD25" si="206">IF(AND(ISNUMBER(W25),ISNUMBER(P25)),(W25*$B$3)/(P25*$B$2),"---")</f>
        <v>-1.7396170785622767E-2</v>
      </c>
      <c r="AE25" s="15">
        <f t="shared" ref="AE25" si="207">IF(AND(ISNUMBER(X25),ISNUMBER(Q25)),(X25*$B$3)/(Q25*$B$2),"---")</f>
        <v>-1.7947339582892994E-2</v>
      </c>
      <c r="AF25" s="15">
        <f t="shared" ref="AF25" si="208">IF(AND(ISNUMBER(Y25),ISNUMBER(R25)),(Y25*$B$3)/(R25*$B$2),"---")</f>
        <v>-1.8175365795339838E-2</v>
      </c>
      <c r="AG25" s="15">
        <f t="shared" ref="AG25" si="209">IF(AND(ISNUMBER(Z25),ISNUMBER(S25)),(Z25*$B$3)/(S25*$B$2),"---")</f>
        <v>-2.0525506226246E-2</v>
      </c>
      <c r="AH25" s="15" t="str">
        <f t="shared" ref="AH25" si="210">IF(AND(ISNUMBER(AA25),ISNUMBER(T25)),(AA25*$B$3)/(T25*$B$2),"---")</f>
        <v>---</v>
      </c>
      <c r="AI25" s="15" t="str">
        <f t="shared" ref="AI25" si="211">IF(AND(ISNUMBER(AB25),ISNUMBER(U25)),(AB25*$B$3)/(U25*$B$2),"---")</f>
        <v>---</v>
      </c>
      <c r="AK25" s="15">
        <f t="shared" ref="AK25" si="212">AVERAGE(AD25:AI25)</f>
        <v>-1.8511095597525402E-2</v>
      </c>
      <c r="AL25" s="15">
        <f t="shared" ref="AL25" si="213">STDEV(AD25:AI25)</f>
        <v>1.382201488135071E-3</v>
      </c>
      <c r="AM25" s="15" t="e">
        <f t="shared" ref="AM25" si="214">GEOMEAN(AD25:AI25)</f>
        <v>#NUM!</v>
      </c>
      <c r="AN25" s="14" t="e">
        <f t="shared" ref="AN25" si="215">EXP(STDEV(AP25:AU25))</f>
        <v>#NUM!</v>
      </c>
      <c r="AP25" s="15" t="e">
        <f t="shared" ref="AP25" si="216">IF(ISNUMBER(AD25),LN(AD25),"---")</f>
        <v>#NUM!</v>
      </c>
      <c r="AQ25" s="15" t="e">
        <f t="shared" ref="AQ25" si="217">IF(ISNUMBER(AE25),LN(AE25),"---")</f>
        <v>#NUM!</v>
      </c>
      <c r="AR25" s="15" t="e">
        <f t="shared" ref="AR25" si="218">IF(ISNUMBER(AF25),LN(AF25),"---")</f>
        <v>#NUM!</v>
      </c>
      <c r="AS25" s="15" t="e">
        <f t="shared" ref="AS25" si="219">IF(ISNUMBER(AG25),LN(AG25),"---")</f>
        <v>#NUM!</v>
      </c>
      <c r="AT25" s="15" t="str">
        <f t="shared" ref="AT25" si="220">IF(ISNUMBER(AH25),LN(AH25),"---")</f>
        <v>---</v>
      </c>
      <c r="AU25" s="15" t="str">
        <f t="shared" ref="AU25" si="221">IF(ISNUMBER(AI25),LN(AI25),"---")</f>
        <v>---</v>
      </c>
    </row>
    <row r="26" spans="1:47" x14ac:dyDescent="0.25">
      <c r="A26" t="s">
        <v>59</v>
      </c>
      <c r="B26" s="27">
        <f>'Raw Plate Reader Measurements'!$T$11</f>
        <v>8.4000000000000005E-2</v>
      </c>
      <c r="C26" s="27">
        <f>'Raw Plate Reader Measurements'!$T$12</f>
        <v>8.3000000000000004E-2</v>
      </c>
      <c r="D26" s="27">
        <f>'Raw Plate Reader Measurements'!$T$13</f>
        <v>8.3000000000000004E-2</v>
      </c>
      <c r="E26" s="27">
        <f>'Raw Plate Reader Measurements'!$T$14</f>
        <v>8.5999999999999993E-2</v>
      </c>
      <c r="F26" s="3"/>
      <c r="G26" s="3"/>
      <c r="I26" s="27">
        <f>'Raw Plate Reader Measurements'!$I$11</f>
        <v>66400</v>
      </c>
      <c r="J26" s="27">
        <f>'Raw Plate Reader Measurements'!$I$12</f>
        <v>67900</v>
      </c>
      <c r="K26" s="27">
        <f>'Raw Plate Reader Measurements'!$I$13</f>
        <v>63500</v>
      </c>
      <c r="L26" s="27">
        <f>'Raw Plate Reader Measurements'!$I$14</f>
        <v>65000</v>
      </c>
      <c r="M26" s="3"/>
      <c r="N26" s="3"/>
      <c r="P26" s="4">
        <f t="shared" si="32"/>
        <v>4.1750000000000002E-2</v>
      </c>
      <c r="Q26" s="4">
        <f t="shared" si="33"/>
        <v>4.0750000000000001E-2</v>
      </c>
      <c r="R26" s="4">
        <f t="shared" si="34"/>
        <v>4.0750000000000001E-2</v>
      </c>
      <c r="S26" s="4">
        <f t="shared" si="35"/>
        <v>4.374999999999999E-2</v>
      </c>
      <c r="T26" s="4" t="str">
        <f t="shared" si="36"/>
        <v>---</v>
      </c>
      <c r="U26" s="4" t="str">
        <f t="shared" si="37"/>
        <v>---</v>
      </c>
      <c r="W26" s="4">
        <f t="shared" si="1"/>
        <v>-975</v>
      </c>
      <c r="X26" s="4">
        <f t="shared" si="1"/>
        <v>525</v>
      </c>
      <c r="Y26" s="4">
        <f t="shared" si="1"/>
        <v>-3875</v>
      </c>
      <c r="Z26" s="4">
        <f t="shared" si="1"/>
        <v>-2375</v>
      </c>
      <c r="AA26" s="4" t="str">
        <f t="shared" si="1"/>
        <v>---</v>
      </c>
      <c r="AB26" s="4" t="str">
        <f t="shared" si="1"/>
        <v>---</v>
      </c>
      <c r="AD26" s="15">
        <f t="shared" si="38"/>
        <v>-2.8455948466497866E-3</v>
      </c>
      <c r="AE26" s="15">
        <f t="shared" si="39"/>
        <v>1.569844443479755E-3</v>
      </c>
      <c r="AF26" s="15">
        <f t="shared" si="40"/>
        <v>-1.1586947082826765E-2</v>
      </c>
      <c r="AG26" s="15">
        <f t="shared" si="41"/>
        <v>-6.6147050904174186E-3</v>
      </c>
      <c r="AH26" s="15" t="str">
        <f t="shared" si="42"/>
        <v>---</v>
      </c>
      <c r="AI26" s="15" t="str">
        <f t="shared" si="43"/>
        <v>---</v>
      </c>
      <c r="AK26" s="15">
        <f t="shared" si="44"/>
        <v>-4.8693506441035532E-3</v>
      </c>
      <c r="AL26" s="15">
        <f t="shared" si="45"/>
        <v>5.5896089595039097E-3</v>
      </c>
      <c r="AM26" s="15" t="e">
        <f t="shared" si="46"/>
        <v>#NUM!</v>
      </c>
      <c r="AN26" s="14" t="e">
        <f t="shared" si="47"/>
        <v>#NUM!</v>
      </c>
      <c r="AP26" s="15" t="e">
        <f t="shared" si="48"/>
        <v>#NUM!</v>
      </c>
      <c r="AQ26" s="15">
        <f t="shared" si="49"/>
        <v>-6.4567787451168694</v>
      </c>
      <c r="AR26" s="15" t="e">
        <f t="shared" si="50"/>
        <v>#NUM!</v>
      </c>
      <c r="AS26" s="15" t="e">
        <f t="shared" si="51"/>
        <v>#NUM!</v>
      </c>
      <c r="AT26" s="15" t="str">
        <f t="shared" si="52"/>
        <v>---</v>
      </c>
      <c r="AU26" s="15" t="str">
        <f t="shared" si="53"/>
        <v>---</v>
      </c>
    </row>
    <row r="28" spans="1:47" x14ac:dyDescent="0.25">
      <c r="A28" s="24" t="s">
        <v>39</v>
      </c>
    </row>
    <row r="29" spans="1:47" x14ac:dyDescent="0.25">
      <c r="A29" t="s">
        <v>44</v>
      </c>
      <c r="B29" s="27">
        <f>'Raw Plate Reader Measurements'!$M$17</f>
        <v>0.19800000000000001</v>
      </c>
      <c r="C29" s="27">
        <f>'Raw Plate Reader Measurements'!$M$18</f>
        <v>0.18</v>
      </c>
      <c r="D29" s="27">
        <f>'Raw Plate Reader Measurements'!$M$19</f>
        <v>0.16200000000000001</v>
      </c>
      <c r="E29" s="27">
        <f>'Raw Plate Reader Measurements'!$M$20</f>
        <v>0.16400000000000001</v>
      </c>
      <c r="F29" s="3"/>
      <c r="G29" s="3"/>
      <c r="I29" s="27">
        <f>'Raw Plate Reader Measurements'!$B$17</f>
        <v>66700</v>
      </c>
      <c r="J29" s="27">
        <f>'Raw Plate Reader Measurements'!$B$18</f>
        <v>64600</v>
      </c>
      <c r="K29" s="27">
        <f>'Raw Plate Reader Measurements'!$B$19</f>
        <v>65100</v>
      </c>
      <c r="L29" s="27">
        <f>'Raw Plate Reader Measurements'!$B$20</f>
        <v>67200</v>
      </c>
      <c r="M29" s="3"/>
      <c r="N29" s="3"/>
      <c r="P29" s="4">
        <f t="shared" ref="P29:P44" si="222">IF(ISBLANK(B29),"---", B29-$B$9)</f>
        <v>0.15575</v>
      </c>
      <c r="Q29" s="4">
        <f t="shared" ref="Q29:Q44" si="223">IF(ISBLANK(C29),"---", C29-$B$9)</f>
        <v>0.13774999999999998</v>
      </c>
      <c r="R29" s="4">
        <f t="shared" ref="R29:R44" si="224">IF(ISBLANK(D29),"---", D29-$B$9)</f>
        <v>0.11975</v>
      </c>
      <c r="S29" s="4">
        <f t="shared" ref="S29:S44" si="225">IF(ISBLANK(E29),"---", E29-$B$9)</f>
        <v>0.12175</v>
      </c>
      <c r="T29" s="4" t="str">
        <f t="shared" ref="T29:T44" si="226">IF(ISBLANK(F29),"---", F29-$B$9)</f>
        <v>---</v>
      </c>
      <c r="U29" s="4" t="str">
        <f t="shared" ref="U29:U44" si="227">IF(ISBLANK(G29),"---", G29-$B$9)</f>
        <v>---</v>
      </c>
      <c r="W29" s="4">
        <f t="shared" ref="W29:W44" si="228">IF(ISBLANK(I29),"---",I29-$I$9)</f>
        <v>-675</v>
      </c>
      <c r="X29" s="4">
        <f t="shared" ref="X29:X44" si="229">IF(ISBLANK(J29),"---",J29-$I$9)</f>
        <v>-2775</v>
      </c>
      <c r="Y29" s="4">
        <f t="shared" ref="Y29:Y44" si="230">IF(ISBLANK(K29),"---",K29-$I$9)</f>
        <v>-2275</v>
      </c>
      <c r="Z29" s="4">
        <f t="shared" ref="Z29:Z44" si="231">IF(ISBLANK(L29),"---",L29-$I$9)</f>
        <v>-175</v>
      </c>
      <c r="AA29" s="4" t="str">
        <f t="shared" ref="AA29:AA44" si="232">IF(ISBLANK(M29),"---",M29-$I$9)</f>
        <v>---</v>
      </c>
      <c r="AB29" s="4" t="str">
        <f t="shared" ref="AB29:AB44" si="233">IF(ISBLANK(N29),"---",N29-$I$9)</f>
        <v>---</v>
      </c>
      <c r="AD29" s="15">
        <f t="shared" ref="AD29:AD44" si="234">IF(AND(ISNUMBER(W29),ISNUMBER(P29)),(W29*$B$3)/(P29*$B$2),"---")</f>
        <v>-5.2808112785709721E-4</v>
      </c>
      <c r="AE29" s="15">
        <f t="shared" ref="AE29:AE44" si="235">IF(AND(ISNUMBER(X29),ISNUMBER(Q29)),(X29*$B$3)/(Q29*$B$2),"---")</f>
        <v>-2.4546880577200943E-3</v>
      </c>
      <c r="AF29" s="15">
        <f t="shared" ref="AF29:AF44" si="236">IF(AND(ISNUMBER(Y29),ISNUMBER(R29)),(Y29*$B$3)/(R29*$B$2),"---")</f>
        <v>-2.314892397866111E-3</v>
      </c>
      <c r="AG29" s="15">
        <f t="shared" ref="AG29:AG44" si="237">IF(AND(ISNUMBER(Z29),ISNUMBER(S29)),(Z29*$B$3)/(S29*$B$2),"---")</f>
        <v>-1.7514349369418211E-4</v>
      </c>
      <c r="AH29" s="15" t="str">
        <f t="shared" ref="AH29:AH44" si="238">IF(AND(ISNUMBER(AA29),ISNUMBER(T29)),(AA29*$B$3)/(T29*$B$2),"---")</f>
        <v>---</v>
      </c>
      <c r="AI29" s="15" t="str">
        <f t="shared" ref="AI29:AI44" si="239">IF(AND(ISNUMBER(AB29),ISNUMBER(U29)),(AB29*$B$3)/(U29*$B$2),"---")</f>
        <v>---</v>
      </c>
      <c r="AK29" s="15">
        <f>AVERAGE(AD29:AI29)</f>
        <v>-1.3682012692843712E-3</v>
      </c>
      <c r="AL29" s="15">
        <f>STDEV(AD29:AI29)</f>
        <v>1.1840419956387713E-3</v>
      </c>
      <c r="AM29" s="15" t="e">
        <f>GEOMEAN(AD29:AI29)</f>
        <v>#NUM!</v>
      </c>
      <c r="AN29" s="14" t="e">
        <f>EXP(STDEV(AP29:AU29))</f>
        <v>#NUM!</v>
      </c>
      <c r="AP29" s="15" t="e">
        <f>IF(ISNUMBER(AD29),LN(AD29),"---")</f>
        <v>#NUM!</v>
      </c>
      <c r="AQ29" s="15" t="e">
        <f t="shared" ref="AQ29:AQ44" si="240">IF(ISNUMBER(AE29),LN(AE29),"---")</f>
        <v>#NUM!</v>
      </c>
      <c r="AR29" s="15" t="e">
        <f t="shared" ref="AR29:AR44" si="241">IF(ISNUMBER(AF29),LN(AF29),"---")</f>
        <v>#NUM!</v>
      </c>
      <c r="AS29" s="15" t="e">
        <f t="shared" ref="AS29:AS44" si="242">IF(ISNUMBER(AG29),LN(AG29),"---")</f>
        <v>#NUM!</v>
      </c>
      <c r="AT29" s="15" t="str">
        <f t="shared" ref="AT29:AT44" si="243">IF(ISNUMBER(AH29),LN(AH29),"---")</f>
        <v>---</v>
      </c>
      <c r="AU29" s="15" t="str">
        <f t="shared" ref="AU29:AU44" si="244">IF(ISNUMBER(AI29),LN(AI29),"---")</f>
        <v>---</v>
      </c>
    </row>
    <row r="30" spans="1:47" x14ac:dyDescent="0.25">
      <c r="A30" t="s">
        <v>45</v>
      </c>
      <c r="B30" s="27">
        <f>'Raw Plate Reader Measurements'!$M$21</f>
        <v>0.217</v>
      </c>
      <c r="C30" s="27">
        <f>'Raw Plate Reader Measurements'!$M$22</f>
        <v>0.22700000000000001</v>
      </c>
      <c r="D30" s="27">
        <f>'Raw Plate Reader Measurements'!$M$23</f>
        <v>0.20699999999999999</v>
      </c>
      <c r="E30" s="27">
        <f>'Raw Plate Reader Measurements'!$M$24</f>
        <v>0.20499999999999999</v>
      </c>
      <c r="F30" s="3"/>
      <c r="G30" s="3"/>
      <c r="I30" s="27">
        <f>'Raw Plate Reader Measurements'!$B$21</f>
        <v>72000</v>
      </c>
      <c r="J30" s="27">
        <f>'Raw Plate Reader Measurements'!$B$22</f>
        <v>70600</v>
      </c>
      <c r="K30" s="27">
        <f>'Raw Plate Reader Measurements'!$B$23</f>
        <v>70000</v>
      </c>
      <c r="L30" s="27">
        <f>'Raw Plate Reader Measurements'!$B$24</f>
        <v>70000</v>
      </c>
      <c r="M30" s="3"/>
      <c r="N30" s="3"/>
      <c r="P30" s="4">
        <f t="shared" si="222"/>
        <v>0.17474999999999999</v>
      </c>
      <c r="Q30" s="4">
        <f t="shared" si="223"/>
        <v>0.18475</v>
      </c>
      <c r="R30" s="4">
        <f t="shared" si="224"/>
        <v>0.16474999999999998</v>
      </c>
      <c r="S30" s="4">
        <f t="shared" si="225"/>
        <v>0.16274999999999998</v>
      </c>
      <c r="T30" s="4" t="str">
        <f t="shared" si="226"/>
        <v>---</v>
      </c>
      <c r="U30" s="4" t="str">
        <f t="shared" si="227"/>
        <v>---</v>
      </c>
      <c r="W30" s="4">
        <f t="shared" si="228"/>
        <v>4625</v>
      </c>
      <c r="X30" s="4">
        <f t="shared" si="229"/>
        <v>3225</v>
      </c>
      <c r="Y30" s="4">
        <f t="shared" si="230"/>
        <v>2625</v>
      </c>
      <c r="Z30" s="4">
        <f t="shared" si="231"/>
        <v>2625</v>
      </c>
      <c r="AA30" s="4" t="str">
        <f t="shared" si="232"/>
        <v>---</v>
      </c>
      <c r="AB30" s="4" t="str">
        <f t="shared" si="233"/>
        <v>---</v>
      </c>
      <c r="AD30" s="15">
        <f t="shared" si="234"/>
        <v>3.2249239861797136E-3</v>
      </c>
      <c r="AE30" s="15">
        <f t="shared" si="235"/>
        <v>2.1270132813357052E-3</v>
      </c>
      <c r="AF30" s="15">
        <f t="shared" si="236"/>
        <v>1.9414616410257973E-3</v>
      </c>
      <c r="AG30" s="15">
        <f t="shared" si="237"/>
        <v>1.9653198485960069E-3</v>
      </c>
      <c r="AH30" s="15" t="str">
        <f t="shared" si="238"/>
        <v>---</v>
      </c>
      <c r="AI30" s="15" t="str">
        <f t="shared" si="239"/>
        <v>---</v>
      </c>
      <c r="AK30" s="15">
        <f>AVERAGE(AD30:AI30)</f>
        <v>2.3146796892843059E-3</v>
      </c>
      <c r="AL30" s="15">
        <f>STDEV(AD30:AI30)</f>
        <v>6.1240165755670239E-4</v>
      </c>
      <c r="AM30" s="15">
        <f>GEOMEAN(AD30:AI30)</f>
        <v>2.2618454919481681E-3</v>
      </c>
      <c r="AN30" s="14">
        <f>EXP(STDEV(AP30:AU30))</f>
        <v>1.2711492533512119</v>
      </c>
      <c r="AP30" s="15">
        <f>IF(ISNUMBER(AD30),LN(AD30),"---")</f>
        <v>-5.7368458991890154</v>
      </c>
      <c r="AQ30" s="15">
        <f t="shared" si="240"/>
        <v>-6.1530364986200592</v>
      </c>
      <c r="AR30" s="15">
        <f t="shared" si="241"/>
        <v>-6.2443141663785138</v>
      </c>
      <c r="AS30" s="15">
        <f t="shared" si="242"/>
        <v>-6.2321002740845755</v>
      </c>
      <c r="AT30" s="15" t="str">
        <f t="shared" si="243"/>
        <v>---</v>
      </c>
      <c r="AU30" s="15" t="str">
        <f t="shared" si="244"/>
        <v>---</v>
      </c>
    </row>
    <row r="31" spans="1:47" x14ac:dyDescent="0.25">
      <c r="A31" t="s">
        <v>46</v>
      </c>
      <c r="B31" s="27">
        <f>'Raw Plate Reader Measurements'!$N$17</f>
        <v>9.0999999999999998E-2</v>
      </c>
      <c r="C31" s="27">
        <f>'Raw Plate Reader Measurements'!$N$18</f>
        <v>9.4E-2</v>
      </c>
      <c r="D31" s="27">
        <f>'Raw Plate Reader Measurements'!$N$19</f>
        <v>8.7999999999999995E-2</v>
      </c>
      <c r="E31" s="27">
        <f>'Raw Plate Reader Measurements'!$N$20</f>
        <v>9.1999999999999998E-2</v>
      </c>
      <c r="F31" s="3"/>
      <c r="G31" s="3"/>
      <c r="I31" s="27">
        <f>'Raw Plate Reader Measurements'!$C$17</f>
        <v>181000</v>
      </c>
      <c r="J31" s="27">
        <f>'Raw Plate Reader Measurements'!$C$18</f>
        <v>172000</v>
      </c>
      <c r="K31" s="27">
        <f>'Raw Plate Reader Measurements'!$C$19</f>
        <v>171000</v>
      </c>
      <c r="L31" s="27">
        <f>'Raw Plate Reader Measurements'!$C$20</f>
        <v>178000</v>
      </c>
      <c r="M31" s="3"/>
      <c r="N31" s="3"/>
      <c r="P31" s="4">
        <f t="shared" si="222"/>
        <v>4.8749999999999995E-2</v>
      </c>
      <c r="Q31" s="4">
        <f t="shared" si="223"/>
        <v>5.1749999999999997E-2</v>
      </c>
      <c r="R31" s="4">
        <f t="shared" si="224"/>
        <v>4.5749999999999992E-2</v>
      </c>
      <c r="S31" s="4">
        <f t="shared" si="225"/>
        <v>4.9749999999999996E-2</v>
      </c>
      <c r="T31" s="4" t="str">
        <f t="shared" si="226"/>
        <v>---</v>
      </c>
      <c r="U31" s="4" t="str">
        <f t="shared" si="227"/>
        <v>---</v>
      </c>
      <c r="W31" s="4">
        <f t="shared" si="228"/>
        <v>113625</v>
      </c>
      <c r="X31" s="4">
        <f t="shared" si="229"/>
        <v>104625</v>
      </c>
      <c r="Y31" s="4">
        <f t="shared" si="230"/>
        <v>103625</v>
      </c>
      <c r="Z31" s="4">
        <f t="shared" si="231"/>
        <v>110625</v>
      </c>
      <c r="AA31" s="4" t="str">
        <f t="shared" si="232"/>
        <v>---</v>
      </c>
      <c r="AB31" s="4" t="str">
        <f t="shared" si="233"/>
        <v>---</v>
      </c>
      <c r="AC31" s="12"/>
      <c r="AD31" s="15">
        <f t="shared" si="234"/>
        <v>0.28400383596711221</v>
      </c>
      <c r="AE31" s="15">
        <f t="shared" si="235"/>
        <v>0.246348570587056</v>
      </c>
      <c r="AF31" s="15">
        <f t="shared" si="236"/>
        <v>0.2759931955686819</v>
      </c>
      <c r="AG31" s="15">
        <f t="shared" si="237"/>
        <v>0.27094748766950483</v>
      </c>
      <c r="AH31" s="15" t="str">
        <f t="shared" si="238"/>
        <v>---</v>
      </c>
      <c r="AI31" s="15" t="str">
        <f t="shared" si="239"/>
        <v>---</v>
      </c>
      <c r="AJ31" s="12"/>
      <c r="AK31" s="15">
        <f t="shared" ref="AK31:AK44" si="245">AVERAGE(AD31:AI31)</f>
        <v>0.26932327244808874</v>
      </c>
      <c r="AL31" s="15">
        <f t="shared" ref="AL31:AL44" si="246">STDEV(AD31:AI31)</f>
        <v>1.6232496422911732E-2</v>
      </c>
      <c r="AM31" s="15">
        <f t="shared" ref="AM31:AM44" si="247">GEOMEAN(AD31:AI31)</f>
        <v>0.26894559719470079</v>
      </c>
      <c r="AN31" s="14">
        <f t="shared" ref="AN31:AN44" si="248">EXP(STDEV(AP31:AU31))</f>
        <v>1.0635669001050052</v>
      </c>
      <c r="AP31" s="15">
        <f t="shared" ref="AP31:AP44" si="249">IF(ISNUMBER(AD31),LN(AD31),"---")</f>
        <v>-1.2587675339856972</v>
      </c>
      <c r="AQ31" s="15">
        <f t="shared" si="240"/>
        <v>-1.401007792375323</v>
      </c>
      <c r="AR31" s="15">
        <f t="shared" si="241"/>
        <v>-1.2873790673055552</v>
      </c>
      <c r="AS31" s="15">
        <f t="shared" si="242"/>
        <v>-1.3058302493159921</v>
      </c>
      <c r="AT31" s="15" t="str">
        <f t="shared" si="243"/>
        <v>---</v>
      </c>
      <c r="AU31" s="15" t="str">
        <f t="shared" si="244"/>
        <v>---</v>
      </c>
    </row>
    <row r="32" spans="1:47" x14ac:dyDescent="0.25">
      <c r="A32" t="s">
        <v>47</v>
      </c>
      <c r="B32" s="27">
        <f>'Raw Plate Reader Measurements'!$N$21</f>
        <v>9.0999999999999998E-2</v>
      </c>
      <c r="C32" s="27">
        <f>'Raw Plate Reader Measurements'!$N$22</f>
        <v>0.1</v>
      </c>
      <c r="D32" s="27">
        <f>'Raw Plate Reader Measurements'!$N$23</f>
        <v>9.8000000000000004E-2</v>
      </c>
      <c r="E32" s="27">
        <f>'Raw Plate Reader Measurements'!$N$24</f>
        <v>9.6000000000000002E-2</v>
      </c>
      <c r="F32" s="3"/>
      <c r="G32" s="3"/>
      <c r="I32" s="27">
        <f>'Raw Plate Reader Measurements'!$C$21</f>
        <v>195000</v>
      </c>
      <c r="J32" s="27">
        <f>'Raw Plate Reader Measurements'!$C$22</f>
        <v>189000</v>
      </c>
      <c r="K32" s="27">
        <f>'Raw Plate Reader Measurements'!$C$23</f>
        <v>189000</v>
      </c>
      <c r="L32" s="27">
        <f>'Raw Plate Reader Measurements'!$C$24</f>
        <v>182000</v>
      </c>
      <c r="M32" s="3"/>
      <c r="N32" s="3"/>
      <c r="P32" s="4">
        <f t="shared" si="222"/>
        <v>4.8749999999999995E-2</v>
      </c>
      <c r="Q32" s="4">
        <f t="shared" si="223"/>
        <v>5.7750000000000003E-2</v>
      </c>
      <c r="R32" s="4">
        <f t="shared" si="224"/>
        <v>5.5750000000000001E-2</v>
      </c>
      <c r="S32" s="4">
        <f t="shared" si="225"/>
        <v>5.3749999999999999E-2</v>
      </c>
      <c r="T32" s="4" t="str">
        <f t="shared" si="226"/>
        <v>---</v>
      </c>
      <c r="U32" s="4" t="str">
        <f t="shared" si="227"/>
        <v>---</v>
      </c>
      <c r="W32" s="4">
        <f t="shared" si="228"/>
        <v>127625</v>
      </c>
      <c r="X32" s="4">
        <f t="shared" si="229"/>
        <v>121625</v>
      </c>
      <c r="Y32" s="4">
        <f t="shared" si="230"/>
        <v>121625</v>
      </c>
      <c r="Z32" s="4">
        <f t="shared" si="231"/>
        <v>114625</v>
      </c>
      <c r="AA32" s="4" t="str">
        <f t="shared" si="232"/>
        <v>---</v>
      </c>
      <c r="AB32" s="4" t="str">
        <f t="shared" si="233"/>
        <v>---</v>
      </c>
      <c r="AC32" s="12"/>
      <c r="AD32" s="15">
        <f t="shared" si="234"/>
        <v>0.31899660783544725</v>
      </c>
      <c r="AE32" s="15">
        <f t="shared" si="235"/>
        <v>0.25662312810909671</v>
      </c>
      <c r="AF32" s="15">
        <f t="shared" si="236"/>
        <v>0.26582933898296568</v>
      </c>
      <c r="AG32" s="15">
        <f t="shared" si="237"/>
        <v>0.2598518480745986</v>
      </c>
      <c r="AH32" s="15" t="str">
        <f t="shared" si="238"/>
        <v>---</v>
      </c>
      <c r="AI32" s="15" t="str">
        <f t="shared" si="239"/>
        <v>---</v>
      </c>
      <c r="AJ32" s="12"/>
      <c r="AK32" s="15">
        <f t="shared" si="245"/>
        <v>0.27532523075052706</v>
      </c>
      <c r="AL32" s="15">
        <f t="shared" si="246"/>
        <v>2.936298890100059E-2</v>
      </c>
      <c r="AM32" s="15">
        <f t="shared" si="247"/>
        <v>0.27422222173509475</v>
      </c>
      <c r="AN32" s="14">
        <f t="shared" si="248"/>
        <v>1.107248295655862</v>
      </c>
      <c r="AP32" s="15">
        <f t="shared" si="249"/>
        <v>-1.1425748099985107</v>
      </c>
      <c r="AQ32" s="15">
        <f t="shared" si="240"/>
        <v>-1.3601466979352181</v>
      </c>
      <c r="AR32" s="15">
        <f t="shared" si="241"/>
        <v>-1.3249007588735433</v>
      </c>
      <c r="AS32" s="15">
        <f t="shared" si="242"/>
        <v>-1.347643625470627</v>
      </c>
      <c r="AT32" s="15" t="str">
        <f t="shared" si="243"/>
        <v>---</v>
      </c>
      <c r="AU32" s="15" t="str">
        <f t="shared" si="244"/>
        <v>---</v>
      </c>
    </row>
    <row r="33" spans="1:47" x14ac:dyDescent="0.25">
      <c r="A33" t="s">
        <v>50</v>
      </c>
      <c r="B33" s="27">
        <f>'Raw Plate Reader Measurements'!$O$17</f>
        <v>6.6000000000000003E-2</v>
      </c>
      <c r="C33" s="27">
        <f>'Raw Plate Reader Measurements'!$O$18</f>
        <v>6.4000000000000001E-2</v>
      </c>
      <c r="D33" s="27">
        <f>'Raw Plate Reader Measurements'!$O$19</f>
        <v>6.3E-2</v>
      </c>
      <c r="E33" s="27">
        <f>'Raw Plate Reader Measurements'!$O$20</f>
        <v>6.4000000000000001E-2</v>
      </c>
      <c r="F33" s="3"/>
      <c r="G33" s="3"/>
      <c r="I33" s="27">
        <f>'Raw Plate Reader Measurements'!$D$17</f>
        <v>161000</v>
      </c>
      <c r="J33" s="27">
        <f>'Raw Plate Reader Measurements'!$D$18</f>
        <v>164000</v>
      </c>
      <c r="K33" s="27">
        <f>'Raw Plate Reader Measurements'!$D$19</f>
        <v>161000</v>
      </c>
      <c r="L33" s="27">
        <f>'Raw Plate Reader Measurements'!$D$20</f>
        <v>153000</v>
      </c>
      <c r="M33" s="3"/>
      <c r="N33" s="3"/>
      <c r="P33" s="4">
        <f t="shared" si="222"/>
        <v>2.375E-2</v>
      </c>
      <c r="Q33" s="4">
        <f t="shared" si="223"/>
        <v>2.1749999999999999E-2</v>
      </c>
      <c r="R33" s="4">
        <f t="shared" si="224"/>
        <v>2.0749999999999998E-2</v>
      </c>
      <c r="S33" s="4">
        <f t="shared" si="225"/>
        <v>2.1749999999999999E-2</v>
      </c>
      <c r="T33" s="4" t="str">
        <f t="shared" si="226"/>
        <v>---</v>
      </c>
      <c r="U33" s="4" t="str">
        <f t="shared" si="227"/>
        <v>---</v>
      </c>
      <c r="W33" s="4">
        <f t="shared" si="228"/>
        <v>93625</v>
      </c>
      <c r="X33" s="4">
        <f t="shared" si="229"/>
        <v>96625</v>
      </c>
      <c r="Y33" s="4">
        <f t="shared" si="230"/>
        <v>93625</v>
      </c>
      <c r="Z33" s="4">
        <f t="shared" si="231"/>
        <v>85625</v>
      </c>
      <c r="AA33" s="4" t="str">
        <f t="shared" si="232"/>
        <v>---</v>
      </c>
      <c r="AB33" s="4" t="str">
        <f t="shared" si="233"/>
        <v>---</v>
      </c>
      <c r="AD33" s="15">
        <f t="shared" si="234"/>
        <v>0.48034485857421777</v>
      </c>
      <c r="AE33" s="15">
        <f t="shared" si="235"/>
        <v>0.54132137392995539</v>
      </c>
      <c r="AF33" s="15">
        <f t="shared" si="236"/>
        <v>0.54979230800663481</v>
      </c>
      <c r="AG33" s="15">
        <f t="shared" si="237"/>
        <v>0.47969617224064609</v>
      </c>
      <c r="AH33" s="15" t="str">
        <f t="shared" si="238"/>
        <v>---</v>
      </c>
      <c r="AI33" s="15" t="str">
        <f t="shared" si="239"/>
        <v>---</v>
      </c>
      <c r="AK33" s="15">
        <f t="shared" si="245"/>
        <v>0.51278867818786344</v>
      </c>
      <c r="AL33" s="15">
        <f t="shared" si="246"/>
        <v>3.7996046842905702E-2</v>
      </c>
      <c r="AM33" s="15">
        <f t="shared" si="247"/>
        <v>0.51173286389588224</v>
      </c>
      <c r="AN33" s="14">
        <f t="shared" si="248"/>
        <v>1.0769624084857579</v>
      </c>
      <c r="AP33" s="15">
        <f t="shared" si="249"/>
        <v>-0.7332509776827506</v>
      </c>
      <c r="AQ33" s="15">
        <f t="shared" si="240"/>
        <v>-0.61374213966659097</v>
      </c>
      <c r="AR33" s="15">
        <f t="shared" si="241"/>
        <v>-0.59821469387880766</v>
      </c>
      <c r="AS33" s="15">
        <f t="shared" si="242"/>
        <v>-0.73460234999178775</v>
      </c>
      <c r="AT33" s="15" t="str">
        <f t="shared" si="243"/>
        <v>---</v>
      </c>
      <c r="AU33" s="15" t="str">
        <f t="shared" si="244"/>
        <v>---</v>
      </c>
    </row>
    <row r="34" spans="1:47" x14ac:dyDescent="0.25">
      <c r="A34" t="s">
        <v>48</v>
      </c>
      <c r="B34" s="27">
        <f>'Raw Plate Reader Measurements'!$O$21</f>
        <v>5.8999999999999997E-2</v>
      </c>
      <c r="C34" s="27">
        <f>'Raw Plate Reader Measurements'!$O$22</f>
        <v>0.06</v>
      </c>
      <c r="D34" s="27">
        <f>'Raw Plate Reader Measurements'!$O$23</f>
        <v>5.8999999999999997E-2</v>
      </c>
      <c r="E34" s="27">
        <f>'Raw Plate Reader Measurements'!$O$24</f>
        <v>0.06</v>
      </c>
      <c r="F34" s="3"/>
      <c r="G34" s="3"/>
      <c r="I34" s="27">
        <f>'Raw Plate Reader Measurements'!$D$21</f>
        <v>149000</v>
      </c>
      <c r="J34" s="27">
        <f>'Raw Plate Reader Measurements'!$D$22</f>
        <v>153000</v>
      </c>
      <c r="K34" s="27">
        <f>'Raw Plate Reader Measurements'!$D$23</f>
        <v>146000</v>
      </c>
      <c r="L34" s="27">
        <f>'Raw Plate Reader Measurements'!$D$24</f>
        <v>141000</v>
      </c>
      <c r="M34" s="3"/>
      <c r="N34" s="3"/>
      <c r="P34" s="4">
        <f t="shared" si="222"/>
        <v>1.6749999999999994E-2</v>
      </c>
      <c r="Q34" s="4">
        <f t="shared" si="223"/>
        <v>1.7749999999999995E-2</v>
      </c>
      <c r="R34" s="4">
        <f t="shared" si="224"/>
        <v>1.6749999999999994E-2</v>
      </c>
      <c r="S34" s="4">
        <f t="shared" si="225"/>
        <v>1.7749999999999995E-2</v>
      </c>
      <c r="T34" s="4" t="str">
        <f t="shared" si="226"/>
        <v>---</v>
      </c>
      <c r="U34" s="4" t="str">
        <f t="shared" si="227"/>
        <v>---</v>
      </c>
      <c r="W34" s="4">
        <f t="shared" si="228"/>
        <v>81625</v>
      </c>
      <c r="X34" s="4">
        <f t="shared" si="229"/>
        <v>85625</v>
      </c>
      <c r="Y34" s="4">
        <f t="shared" si="230"/>
        <v>78625</v>
      </c>
      <c r="Z34" s="4">
        <f t="shared" si="231"/>
        <v>73625</v>
      </c>
      <c r="AA34" s="4" t="str">
        <f t="shared" si="232"/>
        <v>---</v>
      </c>
      <c r="AB34" s="4" t="str">
        <f t="shared" si="233"/>
        <v>---</v>
      </c>
      <c r="AD34" s="15">
        <f t="shared" si="234"/>
        <v>0.59379059246461163</v>
      </c>
      <c r="AE34" s="15">
        <f t="shared" si="235"/>
        <v>0.58779671809769318</v>
      </c>
      <c r="AF34" s="15">
        <f t="shared" si="236"/>
        <v>0.57196674220557542</v>
      </c>
      <c r="AG34" s="15">
        <f t="shared" si="237"/>
        <v>0.50541936782414787</v>
      </c>
      <c r="AH34" s="15" t="str">
        <f t="shared" si="238"/>
        <v>---</v>
      </c>
      <c r="AI34" s="15" t="str">
        <f t="shared" si="239"/>
        <v>---</v>
      </c>
      <c r="AK34" s="15">
        <f t="shared" si="245"/>
        <v>0.564743355148007</v>
      </c>
      <c r="AL34" s="15">
        <f t="shared" si="246"/>
        <v>4.0606700315760524E-2</v>
      </c>
      <c r="AM34" s="15">
        <f t="shared" si="247"/>
        <v>0.56359973686351372</v>
      </c>
      <c r="AN34" s="14">
        <f t="shared" si="248"/>
        <v>1.0771713525353135</v>
      </c>
      <c r="AP34" s="15">
        <f t="shared" si="249"/>
        <v>-0.52122855971396409</v>
      </c>
      <c r="AQ34" s="15">
        <f t="shared" si="240"/>
        <v>-0.53137410837851928</v>
      </c>
      <c r="AR34" s="15">
        <f t="shared" si="241"/>
        <v>-0.5586744322899545</v>
      </c>
      <c r="AS34" s="15">
        <f t="shared" si="242"/>
        <v>-0.68236676298915788</v>
      </c>
      <c r="AT34" s="15" t="str">
        <f t="shared" si="243"/>
        <v>---</v>
      </c>
      <c r="AU34" s="15" t="str">
        <f t="shared" si="244"/>
        <v>---</v>
      </c>
    </row>
    <row r="35" spans="1:47" x14ac:dyDescent="0.25">
      <c r="A35" t="s">
        <v>49</v>
      </c>
      <c r="B35" s="27">
        <f>'Raw Plate Reader Measurements'!$P$17</f>
        <v>0.12</v>
      </c>
      <c r="C35" s="27">
        <f>'Raw Plate Reader Measurements'!$P$18</f>
        <v>0.11799999999999999</v>
      </c>
      <c r="D35" s="27">
        <f>'Raw Plate Reader Measurements'!$P$19</f>
        <v>0.11700000000000001</v>
      </c>
      <c r="E35" s="27">
        <f>'Raw Plate Reader Measurements'!$P$20</f>
        <v>0.122</v>
      </c>
      <c r="F35" s="3"/>
      <c r="G35" s="3"/>
      <c r="I35" s="27">
        <f>'Raw Plate Reader Measurements'!$E$17</f>
        <v>195000</v>
      </c>
      <c r="J35" s="27">
        <f>'Raw Plate Reader Measurements'!$E$18</f>
        <v>190000</v>
      </c>
      <c r="K35" s="27">
        <f>'Raw Plate Reader Measurements'!$E$19</f>
        <v>190000</v>
      </c>
      <c r="L35" s="27">
        <f>'Raw Plate Reader Measurements'!$E$20</f>
        <v>192000</v>
      </c>
      <c r="M35" s="3"/>
      <c r="N35" s="3"/>
      <c r="P35" s="4">
        <f t="shared" si="222"/>
        <v>7.7749999999999986E-2</v>
      </c>
      <c r="Q35" s="4">
        <f t="shared" si="223"/>
        <v>7.5749999999999984E-2</v>
      </c>
      <c r="R35" s="4">
        <f t="shared" si="224"/>
        <v>7.4750000000000011E-2</v>
      </c>
      <c r="S35" s="4">
        <f t="shared" si="225"/>
        <v>7.9749999999999988E-2</v>
      </c>
      <c r="T35" s="4" t="str">
        <f t="shared" si="226"/>
        <v>---</v>
      </c>
      <c r="U35" s="4" t="str">
        <f t="shared" si="227"/>
        <v>---</v>
      </c>
      <c r="W35" s="4">
        <f t="shared" si="228"/>
        <v>127625</v>
      </c>
      <c r="X35" s="4">
        <f t="shared" si="229"/>
        <v>122625</v>
      </c>
      <c r="Y35" s="4">
        <f t="shared" si="230"/>
        <v>122625</v>
      </c>
      <c r="Z35" s="4">
        <f t="shared" si="231"/>
        <v>124625</v>
      </c>
      <c r="AA35" s="4" t="str">
        <f t="shared" si="232"/>
        <v>---</v>
      </c>
      <c r="AB35" s="4" t="str">
        <f t="shared" si="233"/>
        <v>---</v>
      </c>
      <c r="AD35" s="15">
        <f t="shared" si="234"/>
        <v>0.2000139502505216</v>
      </c>
      <c r="AE35" s="15">
        <f t="shared" si="235"/>
        <v>0.19725195351700717</v>
      </c>
      <c r="AF35" s="15">
        <f t="shared" si="236"/>
        <v>0.19989077563763594</v>
      </c>
      <c r="AG35" s="15">
        <f t="shared" si="237"/>
        <v>0.19041423373215294</v>
      </c>
      <c r="AH35" s="15" t="str">
        <f t="shared" si="238"/>
        <v>---</v>
      </c>
      <c r="AI35" s="15" t="str">
        <f t="shared" si="239"/>
        <v>---</v>
      </c>
      <c r="AK35" s="15">
        <f t="shared" si="245"/>
        <v>0.19689272828432941</v>
      </c>
      <c r="AL35" s="15">
        <f t="shared" si="246"/>
        <v>4.5029712015246673E-3</v>
      </c>
      <c r="AM35" s="15">
        <f t="shared" si="247"/>
        <v>0.19685363592025037</v>
      </c>
      <c r="AN35" s="14">
        <f t="shared" si="248"/>
        <v>1.0233501344692388</v>
      </c>
      <c r="AP35" s="15">
        <f t="shared" si="249"/>
        <v>-1.6093681636139978</v>
      </c>
      <c r="AQ35" s="15">
        <f t="shared" si="240"/>
        <v>-1.6232734155434354</v>
      </c>
      <c r="AR35" s="15">
        <f t="shared" si="241"/>
        <v>-1.609984183424753</v>
      </c>
      <c r="AS35" s="15">
        <f t="shared" si="242"/>
        <v>-1.6585534024224355</v>
      </c>
      <c r="AT35" s="15" t="str">
        <f t="shared" si="243"/>
        <v>---</v>
      </c>
      <c r="AU35" s="15" t="str">
        <f t="shared" si="244"/>
        <v>---</v>
      </c>
    </row>
    <row r="36" spans="1:47" x14ac:dyDescent="0.25">
      <c r="A36" t="s">
        <v>51</v>
      </c>
      <c r="B36" s="27">
        <f>'Raw Plate Reader Measurements'!$P$21</f>
        <v>0.106</v>
      </c>
      <c r="C36" s="27">
        <f>'Raw Plate Reader Measurements'!$P$22</f>
        <v>0.112</v>
      </c>
      <c r="D36" s="27">
        <f>'Raw Plate Reader Measurements'!$P$23</f>
        <v>0.11</v>
      </c>
      <c r="E36" s="27">
        <f>'Raw Plate Reader Measurements'!$P$24</f>
        <v>0.107</v>
      </c>
      <c r="F36" s="3"/>
      <c r="G36" s="3"/>
      <c r="I36" s="27">
        <f>'Raw Plate Reader Measurements'!$E$21</f>
        <v>165000</v>
      </c>
      <c r="J36" s="27">
        <f>'Raw Plate Reader Measurements'!$E$22</f>
        <v>173000</v>
      </c>
      <c r="K36" s="27">
        <f>'Raw Plate Reader Measurements'!$E$23</f>
        <v>170000</v>
      </c>
      <c r="L36" s="27">
        <f>'Raw Plate Reader Measurements'!$E$24</f>
        <v>157000</v>
      </c>
      <c r="M36" s="3"/>
      <c r="N36" s="3"/>
      <c r="P36" s="4">
        <f t="shared" si="222"/>
        <v>6.3750000000000001E-2</v>
      </c>
      <c r="Q36" s="4">
        <f t="shared" si="223"/>
        <v>6.9750000000000006E-2</v>
      </c>
      <c r="R36" s="4">
        <f t="shared" si="224"/>
        <v>6.7750000000000005E-2</v>
      </c>
      <c r="S36" s="4">
        <f t="shared" si="225"/>
        <v>6.4750000000000002E-2</v>
      </c>
      <c r="T36" s="4" t="str">
        <f t="shared" si="226"/>
        <v>---</v>
      </c>
      <c r="U36" s="4" t="str">
        <f t="shared" si="227"/>
        <v>---</v>
      </c>
      <c r="W36" s="4">
        <f t="shared" si="228"/>
        <v>97625</v>
      </c>
      <c r="X36" s="4">
        <f t="shared" si="229"/>
        <v>105625</v>
      </c>
      <c r="Y36" s="4">
        <f t="shared" si="230"/>
        <v>102625</v>
      </c>
      <c r="Z36" s="4">
        <f t="shared" si="231"/>
        <v>89625</v>
      </c>
      <c r="AA36" s="4" t="str">
        <f t="shared" si="232"/>
        <v>---</v>
      </c>
      <c r="AB36" s="4" t="str">
        <f t="shared" si="233"/>
        <v>---</v>
      </c>
      <c r="AD36" s="15">
        <f t="shared" si="234"/>
        <v>0.1865974857033644</v>
      </c>
      <c r="AE36" s="15">
        <f t="shared" si="235"/>
        <v>0.1845216968959584</v>
      </c>
      <c r="AF36" s="15">
        <f t="shared" si="236"/>
        <v>0.18457326740449065</v>
      </c>
      <c r="AG36" s="15">
        <f t="shared" si="237"/>
        <v>0.16866086592565036</v>
      </c>
      <c r="AH36" s="15" t="str">
        <f t="shared" si="238"/>
        <v>---</v>
      </c>
      <c r="AI36" s="15" t="str">
        <f t="shared" si="239"/>
        <v>---</v>
      </c>
      <c r="AK36" s="15">
        <f t="shared" si="245"/>
        <v>0.18108832898236593</v>
      </c>
      <c r="AL36" s="15">
        <f t="shared" si="246"/>
        <v>8.3411721166480463E-3</v>
      </c>
      <c r="AM36" s="15">
        <f t="shared" si="247"/>
        <v>0.18093979268043858</v>
      </c>
      <c r="AN36" s="14">
        <f t="shared" si="248"/>
        <v>1.0482669183334021</v>
      </c>
      <c r="AP36" s="15">
        <f t="shared" si="249"/>
        <v>-1.6788014649181695</v>
      </c>
      <c r="AQ36" s="15">
        <f t="shared" si="240"/>
        <v>-1.6899882240636213</v>
      </c>
      <c r="AR36" s="15">
        <f t="shared" si="241"/>
        <v>-1.6897087810267022</v>
      </c>
      <c r="AS36" s="15">
        <f t="shared" si="242"/>
        <v>-1.7798652906993468</v>
      </c>
      <c r="AT36" s="15" t="str">
        <f t="shared" si="243"/>
        <v>---</v>
      </c>
      <c r="AU36" s="15" t="str">
        <f t="shared" si="244"/>
        <v>---</v>
      </c>
    </row>
    <row r="37" spans="1:47" x14ac:dyDescent="0.25">
      <c r="A37" t="s">
        <v>52</v>
      </c>
      <c r="B37" s="27">
        <f>'Raw Plate Reader Measurements'!$Q$17</f>
        <v>0.24</v>
      </c>
      <c r="C37" s="27">
        <f>'Raw Plate Reader Measurements'!$Q$18</f>
        <v>0.27600000000000002</v>
      </c>
      <c r="D37" s="27">
        <f>'Raw Plate Reader Measurements'!$Q$19</f>
        <v>0.246</v>
      </c>
      <c r="E37" s="27">
        <f>'Raw Plate Reader Measurements'!$Q$20</f>
        <v>0.23100000000000001</v>
      </c>
      <c r="F37" s="3"/>
      <c r="G37" s="3"/>
      <c r="I37" s="27">
        <f>'Raw Plate Reader Measurements'!$F$17</f>
        <v>72800</v>
      </c>
      <c r="J37" s="27">
        <f>'Raw Plate Reader Measurements'!$F$18</f>
        <v>73600</v>
      </c>
      <c r="K37" s="27">
        <f>'Raw Plate Reader Measurements'!$F$19</f>
        <v>72400</v>
      </c>
      <c r="L37" s="27">
        <f>'Raw Plate Reader Measurements'!$F$20</f>
        <v>94200</v>
      </c>
      <c r="M37" s="3"/>
      <c r="N37" s="3"/>
      <c r="P37" s="4">
        <f t="shared" si="222"/>
        <v>0.19774999999999998</v>
      </c>
      <c r="Q37" s="4">
        <f t="shared" si="223"/>
        <v>0.23375000000000001</v>
      </c>
      <c r="R37" s="4">
        <f t="shared" si="224"/>
        <v>0.20374999999999999</v>
      </c>
      <c r="S37" s="4">
        <f t="shared" si="225"/>
        <v>0.18875</v>
      </c>
      <c r="T37" s="4" t="str">
        <f t="shared" si="226"/>
        <v>---</v>
      </c>
      <c r="U37" s="4" t="str">
        <f t="shared" si="227"/>
        <v>---</v>
      </c>
      <c r="W37" s="4">
        <f t="shared" si="228"/>
        <v>5425</v>
      </c>
      <c r="X37" s="4">
        <f t="shared" si="229"/>
        <v>6225</v>
      </c>
      <c r="Y37" s="4">
        <f t="shared" si="230"/>
        <v>5025</v>
      </c>
      <c r="Z37" s="4">
        <f t="shared" si="231"/>
        <v>26825</v>
      </c>
      <c r="AA37" s="4" t="str">
        <f t="shared" si="232"/>
        <v>---</v>
      </c>
      <c r="AB37" s="4" t="str">
        <f t="shared" si="233"/>
        <v>---</v>
      </c>
      <c r="AD37" s="15">
        <f t="shared" si="234"/>
        <v>3.3427829637181642E-3</v>
      </c>
      <c r="AE37" s="15">
        <f t="shared" si="235"/>
        <v>3.2449847938636521E-3</v>
      </c>
      <c r="AF37" s="15">
        <f t="shared" si="236"/>
        <v>3.0051307918041031E-3</v>
      </c>
      <c r="AG37" s="15">
        <f t="shared" si="237"/>
        <v>1.7317201092410323E-2</v>
      </c>
      <c r="AH37" s="15" t="str">
        <f t="shared" si="238"/>
        <v>---</v>
      </c>
      <c r="AI37" s="15" t="str">
        <f t="shared" si="239"/>
        <v>---</v>
      </c>
      <c r="AK37" s="15">
        <f t="shared" si="245"/>
        <v>6.7275249104490602E-3</v>
      </c>
      <c r="AL37" s="15">
        <f t="shared" si="246"/>
        <v>7.0612091344874417E-3</v>
      </c>
      <c r="AM37" s="15">
        <f t="shared" si="247"/>
        <v>4.8743362056528272E-3</v>
      </c>
      <c r="AN37" s="14">
        <f t="shared" si="248"/>
        <v>2.3310861373829601</v>
      </c>
      <c r="AP37" s="15">
        <f t="shared" si="249"/>
        <v>-5.7009515962607242</v>
      </c>
      <c r="AQ37" s="15">
        <f t="shared" si="240"/>
        <v>-5.7306446148575096</v>
      </c>
      <c r="AR37" s="15">
        <f t="shared" si="241"/>
        <v>-5.8074341872153168</v>
      </c>
      <c r="AS37" s="15">
        <f t="shared" si="242"/>
        <v>-4.056054988651856</v>
      </c>
      <c r="AT37" s="15" t="str">
        <f t="shared" si="243"/>
        <v>---</v>
      </c>
      <c r="AU37" s="15" t="str">
        <f t="shared" si="244"/>
        <v>---</v>
      </c>
    </row>
    <row r="38" spans="1:47" x14ac:dyDescent="0.25">
      <c r="A38" t="s">
        <v>53</v>
      </c>
      <c r="B38" s="27">
        <f>'Raw Plate Reader Measurements'!$Q$21</f>
        <v>0.223</v>
      </c>
      <c r="C38" s="27">
        <f>'Raw Plate Reader Measurements'!$Q$22</f>
        <v>0.215</v>
      </c>
      <c r="D38" s="27">
        <f>'Raw Plate Reader Measurements'!$Q$23</f>
        <v>0.22600000000000001</v>
      </c>
      <c r="E38" s="27">
        <f>'Raw Plate Reader Measurements'!$Q$24</f>
        <v>0.193</v>
      </c>
      <c r="F38" s="3"/>
      <c r="G38" s="3"/>
      <c r="I38" s="27">
        <f>'Raw Plate Reader Measurements'!$F$21</f>
        <v>73800</v>
      </c>
      <c r="J38" s="27">
        <f>'Raw Plate Reader Measurements'!$F$22</f>
        <v>71700</v>
      </c>
      <c r="K38" s="27">
        <f>'Raw Plate Reader Measurements'!$F$23</f>
        <v>71800</v>
      </c>
      <c r="L38" s="27">
        <f>'Raw Plate Reader Measurements'!$F$24</f>
        <v>66900</v>
      </c>
      <c r="M38" s="3"/>
      <c r="N38" s="3"/>
      <c r="P38" s="4">
        <f t="shared" si="222"/>
        <v>0.18074999999999999</v>
      </c>
      <c r="Q38" s="4">
        <f t="shared" si="223"/>
        <v>0.17274999999999999</v>
      </c>
      <c r="R38" s="4">
        <f t="shared" si="224"/>
        <v>0.18375</v>
      </c>
      <c r="S38" s="4">
        <f t="shared" si="225"/>
        <v>0.15075</v>
      </c>
      <c r="T38" s="4" t="str">
        <f t="shared" si="226"/>
        <v>---</v>
      </c>
      <c r="U38" s="4" t="str">
        <f t="shared" si="227"/>
        <v>---</v>
      </c>
      <c r="W38" s="4">
        <f t="shared" si="228"/>
        <v>6425</v>
      </c>
      <c r="X38" s="4">
        <f t="shared" si="229"/>
        <v>4325</v>
      </c>
      <c r="Y38" s="4">
        <f t="shared" si="230"/>
        <v>4425</v>
      </c>
      <c r="Z38" s="4">
        <f t="shared" si="231"/>
        <v>-475</v>
      </c>
      <c r="AA38" s="4" t="str">
        <f t="shared" si="232"/>
        <v>---</v>
      </c>
      <c r="AB38" s="4" t="str">
        <f t="shared" si="233"/>
        <v>---</v>
      </c>
      <c r="AD38" s="15">
        <f t="shared" si="234"/>
        <v>4.3313148641118638E-3</v>
      </c>
      <c r="AE38" s="15">
        <f t="shared" si="235"/>
        <v>3.0506542251867975E-3</v>
      </c>
      <c r="AF38" s="15">
        <f t="shared" si="236"/>
        <v>2.9343428596588545E-3</v>
      </c>
      <c r="AG38" s="15">
        <f t="shared" si="237"/>
        <v>-3.8393810640897111E-4</v>
      </c>
      <c r="AH38" s="15" t="str">
        <f t="shared" si="238"/>
        <v>---</v>
      </c>
      <c r="AI38" s="15" t="str">
        <f t="shared" si="239"/>
        <v>---</v>
      </c>
      <c r="AK38" s="15">
        <f t="shared" si="245"/>
        <v>2.4830934606371361E-3</v>
      </c>
      <c r="AL38" s="15">
        <f t="shared" si="246"/>
        <v>2.0134169632968569E-3</v>
      </c>
      <c r="AM38" s="15" t="e">
        <f t="shared" si="247"/>
        <v>#NUM!</v>
      </c>
      <c r="AN38" s="14" t="e">
        <f t="shared" si="248"/>
        <v>#NUM!</v>
      </c>
      <c r="AP38" s="15">
        <f t="shared" si="249"/>
        <v>-5.4418841192970744</v>
      </c>
      <c r="AQ38" s="15">
        <f t="shared" si="240"/>
        <v>-5.7923992113034206</v>
      </c>
      <c r="AR38" s="15">
        <f t="shared" si="241"/>
        <v>-5.8312717486725374</v>
      </c>
      <c r="AS38" s="15" t="e">
        <f t="shared" si="242"/>
        <v>#NUM!</v>
      </c>
      <c r="AT38" s="15" t="str">
        <f t="shared" si="243"/>
        <v>---</v>
      </c>
      <c r="AU38" s="15" t="str">
        <f t="shared" si="244"/>
        <v>---</v>
      </c>
    </row>
    <row r="39" spans="1:47" x14ac:dyDescent="0.25">
      <c r="A39" t="s">
        <v>54</v>
      </c>
      <c r="B39" s="27">
        <f>'Raw Plate Reader Measurements'!$R$17</f>
        <v>0.10100000000000001</v>
      </c>
      <c r="C39" s="27">
        <f>'Raw Plate Reader Measurements'!$R$18</f>
        <v>9.6000000000000002E-2</v>
      </c>
      <c r="D39" s="27">
        <f>'Raw Plate Reader Measurements'!$R$19</f>
        <v>0.10199999999999999</v>
      </c>
      <c r="E39" s="27">
        <f>'Raw Plate Reader Measurements'!$R$20</f>
        <v>9.2999999999999999E-2</v>
      </c>
      <c r="F39" s="3"/>
      <c r="G39" s="3"/>
      <c r="I39" s="27">
        <f>'Raw Plate Reader Measurements'!$G$17</f>
        <v>217000</v>
      </c>
      <c r="J39" s="27">
        <f>'Raw Plate Reader Measurements'!$G$18</f>
        <v>203000</v>
      </c>
      <c r="K39" s="27">
        <f>'Raw Plate Reader Measurements'!$G$19</f>
        <v>212000</v>
      </c>
      <c r="L39" s="27">
        <f>'Raw Plate Reader Measurements'!$G$20</f>
        <v>172000</v>
      </c>
      <c r="M39" s="3"/>
      <c r="N39" s="3"/>
      <c r="P39" s="4">
        <f t="shared" si="222"/>
        <v>5.8750000000000004E-2</v>
      </c>
      <c r="Q39" s="4">
        <f t="shared" si="223"/>
        <v>5.3749999999999999E-2</v>
      </c>
      <c r="R39" s="4">
        <f t="shared" si="224"/>
        <v>5.9749999999999991E-2</v>
      </c>
      <c r="S39" s="4">
        <f t="shared" si="225"/>
        <v>5.0749999999999997E-2</v>
      </c>
      <c r="T39" s="4" t="str">
        <f t="shared" si="226"/>
        <v>---</v>
      </c>
      <c r="U39" s="4" t="str">
        <f t="shared" si="227"/>
        <v>---</v>
      </c>
      <c r="W39" s="4">
        <f t="shared" si="228"/>
        <v>149625</v>
      </c>
      <c r="X39" s="4">
        <f t="shared" si="229"/>
        <v>135625</v>
      </c>
      <c r="Y39" s="4">
        <f t="shared" si="230"/>
        <v>144625</v>
      </c>
      <c r="Z39" s="4">
        <f t="shared" si="231"/>
        <v>104625</v>
      </c>
      <c r="AA39" s="4" t="str">
        <f t="shared" si="232"/>
        <v>---</v>
      </c>
      <c r="AB39" s="4" t="str">
        <f t="shared" si="233"/>
        <v>---</v>
      </c>
      <c r="AD39" s="15">
        <f t="shared" si="234"/>
        <v>0.31032818562490222</v>
      </c>
      <c r="AE39" s="15">
        <f t="shared" si="235"/>
        <v>0.30745829352337994</v>
      </c>
      <c r="AF39" s="15">
        <f t="shared" si="236"/>
        <v>0.29493776991461501</v>
      </c>
      <c r="AG39" s="15">
        <f t="shared" si="237"/>
        <v>0.25120272961340195</v>
      </c>
      <c r="AH39" s="15" t="str">
        <f t="shared" si="238"/>
        <v>---</v>
      </c>
      <c r="AI39" s="15" t="str">
        <f t="shared" si="239"/>
        <v>---</v>
      </c>
      <c r="AK39" s="15">
        <f t="shared" si="245"/>
        <v>0.29098174466907478</v>
      </c>
      <c r="AL39" s="15">
        <f t="shared" si="246"/>
        <v>2.7348257801600568E-2</v>
      </c>
      <c r="AM39" s="15">
        <f t="shared" si="247"/>
        <v>0.28996163855196683</v>
      </c>
      <c r="AN39" s="14">
        <f t="shared" si="248"/>
        <v>1.1031638044227603</v>
      </c>
      <c r="AP39" s="15">
        <f t="shared" si="249"/>
        <v>-1.1701248781856153</v>
      </c>
      <c r="AQ39" s="15">
        <f t="shared" si="240"/>
        <v>-1.1794158317525323</v>
      </c>
      <c r="AR39" s="15">
        <f t="shared" si="241"/>
        <v>-1.2209908943372634</v>
      </c>
      <c r="AS39" s="15">
        <f t="shared" si="242"/>
        <v>-1.3814949781517412</v>
      </c>
      <c r="AT39" s="15" t="str">
        <f t="shared" si="243"/>
        <v>---</v>
      </c>
      <c r="AU39" s="15" t="str">
        <f t="shared" si="244"/>
        <v>---</v>
      </c>
    </row>
    <row r="40" spans="1:47" x14ac:dyDescent="0.25">
      <c r="A40" t="s">
        <v>55</v>
      </c>
      <c r="B40" s="27">
        <f>'Raw Plate Reader Measurements'!$R$21</f>
        <v>9.9000000000000005E-2</v>
      </c>
      <c r="C40" s="27">
        <f>'Raw Plate Reader Measurements'!$R$22</f>
        <v>9.8000000000000004E-2</v>
      </c>
      <c r="D40" s="27">
        <f>'Raw Plate Reader Measurements'!$R$23</f>
        <v>9.6000000000000002E-2</v>
      </c>
      <c r="E40" s="27">
        <f>'Raw Plate Reader Measurements'!$R$24</f>
        <v>0.1</v>
      </c>
      <c r="F40" s="3"/>
      <c r="G40" s="3"/>
      <c r="I40" s="27">
        <f>'Raw Plate Reader Measurements'!$G$21</f>
        <v>213000</v>
      </c>
      <c r="J40" s="27">
        <f>'Raw Plate Reader Measurements'!$G$22</f>
        <v>209000</v>
      </c>
      <c r="K40" s="27">
        <f>'Raw Plate Reader Measurements'!$G$23</f>
        <v>193000</v>
      </c>
      <c r="L40" s="27">
        <f>'Raw Plate Reader Measurements'!$G$24</f>
        <v>207000</v>
      </c>
      <c r="M40" s="3"/>
      <c r="N40" s="3"/>
      <c r="P40" s="4">
        <f t="shared" si="222"/>
        <v>5.6750000000000002E-2</v>
      </c>
      <c r="Q40" s="4">
        <f t="shared" si="223"/>
        <v>5.5750000000000001E-2</v>
      </c>
      <c r="R40" s="4">
        <f t="shared" si="224"/>
        <v>5.3749999999999999E-2</v>
      </c>
      <c r="S40" s="4">
        <f t="shared" si="225"/>
        <v>5.7750000000000003E-2</v>
      </c>
      <c r="T40" s="4" t="str">
        <f t="shared" si="226"/>
        <v>---</v>
      </c>
      <c r="U40" s="4" t="str">
        <f t="shared" si="227"/>
        <v>---</v>
      </c>
      <c r="W40" s="4">
        <f t="shared" si="228"/>
        <v>145625</v>
      </c>
      <c r="X40" s="4">
        <f t="shared" si="229"/>
        <v>141625</v>
      </c>
      <c r="Y40" s="4">
        <f t="shared" si="230"/>
        <v>125625</v>
      </c>
      <c r="Z40" s="4">
        <f t="shared" si="231"/>
        <v>139625</v>
      </c>
      <c r="AA40" s="4" t="str">
        <f t="shared" si="232"/>
        <v>---</v>
      </c>
      <c r="AB40" s="4" t="str">
        <f t="shared" si="233"/>
        <v>---</v>
      </c>
      <c r="AD40" s="15">
        <f t="shared" si="234"/>
        <v>0.31267632745394175</v>
      </c>
      <c r="AE40" s="15">
        <f t="shared" si="235"/>
        <v>0.30954228270061679</v>
      </c>
      <c r="AF40" s="15">
        <f t="shared" si="236"/>
        <v>0.28478855759538879</v>
      </c>
      <c r="AG40" s="15">
        <f t="shared" si="237"/>
        <v>0.29460229609235461</v>
      </c>
      <c r="AH40" s="15" t="str">
        <f t="shared" si="238"/>
        <v>---</v>
      </c>
      <c r="AI40" s="15" t="str">
        <f t="shared" si="239"/>
        <v>---</v>
      </c>
      <c r="AK40" s="15">
        <f t="shared" si="245"/>
        <v>0.30040236596057551</v>
      </c>
      <c r="AL40" s="15">
        <f t="shared" si="246"/>
        <v>1.3059096840855711E-2</v>
      </c>
      <c r="AM40" s="15">
        <f t="shared" si="247"/>
        <v>0.30018805826145406</v>
      </c>
      <c r="AN40" s="14">
        <f t="shared" si="248"/>
        <v>1.0446687463860229</v>
      </c>
      <c r="AP40" s="15">
        <f t="shared" si="249"/>
        <v>-1.1625867210810312</v>
      </c>
      <c r="AQ40" s="15">
        <f t="shared" si="240"/>
        <v>-1.1726605800315419</v>
      </c>
      <c r="AR40" s="15">
        <f t="shared" si="241"/>
        <v>-1.2560082772339161</v>
      </c>
      <c r="AS40" s="15">
        <f t="shared" si="242"/>
        <v>-1.2221289810520224</v>
      </c>
      <c r="AT40" s="15" t="str">
        <f t="shared" si="243"/>
        <v>---</v>
      </c>
      <c r="AU40" s="15" t="str">
        <f t="shared" si="244"/>
        <v>---</v>
      </c>
    </row>
    <row r="41" spans="1:47" x14ac:dyDescent="0.25">
      <c r="A41" t="s">
        <v>56</v>
      </c>
      <c r="B41" s="27">
        <f>'Raw Plate Reader Measurements'!$S$17</f>
        <v>0.17699999999999999</v>
      </c>
      <c r="C41" s="27">
        <f>'Raw Plate Reader Measurements'!$S$18</f>
        <v>0.17499999999999999</v>
      </c>
      <c r="D41" s="27">
        <f>'Raw Plate Reader Measurements'!$S$19</f>
        <v>0.19400000000000001</v>
      </c>
      <c r="E41" s="27">
        <f>'Raw Plate Reader Measurements'!$S$20</f>
        <v>0.17599999999999999</v>
      </c>
      <c r="F41" s="3"/>
      <c r="G41" s="3"/>
      <c r="I41" s="27">
        <f>'Raw Plate Reader Measurements'!$H$17</f>
        <v>121000</v>
      </c>
      <c r="J41" s="27">
        <f>'Raw Plate Reader Measurements'!$H$18</f>
        <v>124000</v>
      </c>
      <c r="K41" s="27">
        <f>'Raw Plate Reader Measurements'!$H$19</f>
        <v>132000</v>
      </c>
      <c r="L41" s="27">
        <f>'Raw Plate Reader Measurements'!$H$20</f>
        <v>124000</v>
      </c>
      <c r="M41" s="3"/>
      <c r="N41" s="3"/>
      <c r="P41" s="4">
        <f t="shared" si="222"/>
        <v>0.13474999999999998</v>
      </c>
      <c r="Q41" s="4">
        <f t="shared" si="223"/>
        <v>0.13274999999999998</v>
      </c>
      <c r="R41" s="4">
        <f t="shared" si="224"/>
        <v>0.15175</v>
      </c>
      <c r="S41" s="4">
        <f t="shared" si="225"/>
        <v>0.13374999999999998</v>
      </c>
      <c r="T41" s="4" t="str">
        <f t="shared" si="226"/>
        <v>---</v>
      </c>
      <c r="U41" s="4" t="str">
        <f t="shared" si="227"/>
        <v>---</v>
      </c>
      <c r="W41" s="4">
        <f t="shared" si="228"/>
        <v>53625</v>
      </c>
      <c r="X41" s="4">
        <f t="shared" si="229"/>
        <v>56625</v>
      </c>
      <c r="Y41" s="4">
        <f t="shared" si="230"/>
        <v>64625</v>
      </c>
      <c r="Z41" s="4">
        <f t="shared" si="231"/>
        <v>56625</v>
      </c>
      <c r="AA41" s="4" t="str">
        <f t="shared" si="232"/>
        <v>---</v>
      </c>
      <c r="AB41" s="4" t="str">
        <f t="shared" si="233"/>
        <v>---</v>
      </c>
      <c r="AD41" s="15">
        <f t="shared" si="234"/>
        <v>4.849125912148107E-2</v>
      </c>
      <c r="AE41" s="15">
        <f t="shared" si="235"/>
        <v>5.1975492719084228E-2</v>
      </c>
      <c r="AF41" s="15">
        <f t="shared" si="236"/>
        <v>5.1891567073226029E-2</v>
      </c>
      <c r="AG41" s="15">
        <f t="shared" si="237"/>
        <v>5.1586890904362102E-2</v>
      </c>
      <c r="AH41" s="15" t="str">
        <f t="shared" si="238"/>
        <v>---</v>
      </c>
      <c r="AI41" s="15" t="str">
        <f t="shared" si="239"/>
        <v>---</v>
      </c>
      <c r="AK41" s="15">
        <f t="shared" si="245"/>
        <v>5.0986302454538363E-2</v>
      </c>
      <c r="AL41" s="15">
        <f t="shared" si="246"/>
        <v>1.6717205836318631E-3</v>
      </c>
      <c r="AM41" s="15">
        <f t="shared" si="247"/>
        <v>5.0965296379478844E-2</v>
      </c>
      <c r="AN41" s="14">
        <f t="shared" si="248"/>
        <v>1.0338923378352587</v>
      </c>
      <c r="AP41" s="15">
        <f t="shared" si="249"/>
        <v>-3.0263717215804093</v>
      </c>
      <c r="AQ41" s="15">
        <f t="shared" si="240"/>
        <v>-2.9569829653583342</v>
      </c>
      <c r="AR41" s="15">
        <f t="shared" si="241"/>
        <v>-2.9585989861504984</v>
      </c>
      <c r="AS41" s="15">
        <f t="shared" si="242"/>
        <v>-2.9644876910124021</v>
      </c>
      <c r="AT41" s="15" t="str">
        <f t="shared" si="243"/>
        <v>---</v>
      </c>
      <c r="AU41" s="15" t="str">
        <f t="shared" si="244"/>
        <v>---</v>
      </c>
    </row>
    <row r="42" spans="1:47" x14ac:dyDescent="0.25">
      <c r="A42" t="s">
        <v>57</v>
      </c>
      <c r="B42" s="27">
        <f>'Raw Plate Reader Measurements'!$S$21</f>
        <v>0.191</v>
      </c>
      <c r="C42" s="27">
        <f>'Raw Plate Reader Measurements'!$S$22</f>
        <v>0.193</v>
      </c>
      <c r="D42" s="27">
        <f>'Raw Plate Reader Measurements'!$S$23</f>
        <v>0.19400000000000001</v>
      </c>
      <c r="E42" s="27">
        <f>'Raw Plate Reader Measurements'!$S$24</f>
        <v>0.188</v>
      </c>
      <c r="F42" s="3"/>
      <c r="G42" s="3"/>
      <c r="I42" s="27">
        <f>'Raw Plate Reader Measurements'!$H$21</f>
        <v>141000</v>
      </c>
      <c r="J42" s="27">
        <f>'Raw Plate Reader Measurements'!$H$22</f>
        <v>133000</v>
      </c>
      <c r="K42" s="27">
        <f>'Raw Plate Reader Measurements'!$H$23</f>
        <v>136000</v>
      </c>
      <c r="L42" s="27">
        <f>'Raw Plate Reader Measurements'!$H$24</f>
        <v>130000</v>
      </c>
      <c r="M42" s="3"/>
      <c r="N42" s="3"/>
      <c r="P42" s="4">
        <f t="shared" si="222"/>
        <v>0.14874999999999999</v>
      </c>
      <c r="Q42" s="4">
        <f t="shared" si="223"/>
        <v>0.15075</v>
      </c>
      <c r="R42" s="4">
        <f t="shared" si="224"/>
        <v>0.15175</v>
      </c>
      <c r="S42" s="4">
        <f t="shared" si="225"/>
        <v>0.14574999999999999</v>
      </c>
      <c r="T42" s="4" t="str">
        <f t="shared" si="226"/>
        <v>---</v>
      </c>
      <c r="U42" s="4" t="str">
        <f t="shared" si="227"/>
        <v>---</v>
      </c>
      <c r="W42" s="4">
        <f t="shared" si="228"/>
        <v>73625</v>
      </c>
      <c r="X42" s="4">
        <f t="shared" si="229"/>
        <v>65625</v>
      </c>
      <c r="Y42" s="4">
        <f t="shared" si="230"/>
        <v>68625</v>
      </c>
      <c r="Z42" s="4">
        <f t="shared" si="231"/>
        <v>62625</v>
      </c>
      <c r="AA42" s="4" t="str">
        <f t="shared" si="232"/>
        <v>---</v>
      </c>
      <c r="AB42" s="4" t="str">
        <f t="shared" si="233"/>
        <v>---</v>
      </c>
      <c r="AD42" s="15">
        <f t="shared" si="234"/>
        <v>6.0310546412629396E-2</v>
      </c>
      <c r="AE42" s="15">
        <f t="shared" si="235"/>
        <v>5.3044080490713116E-2</v>
      </c>
      <c r="AF42" s="15">
        <f t="shared" si="236"/>
        <v>5.5103424222826096E-2</v>
      </c>
      <c r="AG42" s="15">
        <f t="shared" si="237"/>
        <v>5.2355716241071326E-2</v>
      </c>
      <c r="AH42" s="15" t="str">
        <f t="shared" si="238"/>
        <v>---</v>
      </c>
      <c r="AI42" s="15" t="str">
        <f t="shared" si="239"/>
        <v>---</v>
      </c>
      <c r="AK42" s="15">
        <f t="shared" si="245"/>
        <v>5.5203441841809982E-2</v>
      </c>
      <c r="AL42" s="15">
        <f t="shared" si="246"/>
        <v>3.5993010045055956E-3</v>
      </c>
      <c r="AM42" s="15">
        <f t="shared" si="247"/>
        <v>5.511797079267907E-2</v>
      </c>
      <c r="AN42" s="14">
        <f t="shared" si="248"/>
        <v>1.0659035596967485</v>
      </c>
      <c r="AP42" s="15">
        <f t="shared" si="249"/>
        <v>-2.8082482914934723</v>
      </c>
      <c r="AQ42" s="15">
        <f t="shared" si="240"/>
        <v>-2.9366320037349913</v>
      </c>
      <c r="AR42" s="15">
        <f t="shared" si="241"/>
        <v>-2.8985434191493971</v>
      </c>
      <c r="AS42" s="15">
        <f t="shared" si="242"/>
        <v>-2.9496941548650568</v>
      </c>
      <c r="AT42" s="15" t="str">
        <f t="shared" si="243"/>
        <v>---</v>
      </c>
      <c r="AU42" s="15" t="str">
        <f t="shared" si="244"/>
        <v>---</v>
      </c>
    </row>
    <row r="43" spans="1:47" x14ac:dyDescent="0.25">
      <c r="A43" t="s">
        <v>58</v>
      </c>
      <c r="B43" s="27">
        <f>'Raw Plate Reader Measurements'!$T$17</f>
        <v>0.28000000000000003</v>
      </c>
      <c r="C43" s="27">
        <f>'Raw Plate Reader Measurements'!$T$18</f>
        <v>0.28999999999999998</v>
      </c>
      <c r="D43" s="27">
        <f>'Raw Plate Reader Measurements'!$T$19</f>
        <v>0.246</v>
      </c>
      <c r="E43" s="27">
        <f>'Raw Plate Reader Measurements'!$T$20</f>
        <v>0.223</v>
      </c>
      <c r="F43" s="3"/>
      <c r="G43" s="3"/>
      <c r="I43" s="27">
        <f>'Raw Plate Reader Measurements'!$I$17</f>
        <v>70500</v>
      </c>
      <c r="J43" s="27">
        <f>'Raw Plate Reader Measurements'!$I$18</f>
        <v>68500</v>
      </c>
      <c r="K43" s="27">
        <f>'Raw Plate Reader Measurements'!$I$19</f>
        <v>69100</v>
      </c>
      <c r="L43" s="27">
        <f>'Raw Plate Reader Measurements'!$I$20</f>
        <v>67400</v>
      </c>
      <c r="M43" s="3"/>
      <c r="N43" s="3"/>
      <c r="P43" s="4">
        <f t="shared" si="222"/>
        <v>0.23775000000000002</v>
      </c>
      <c r="Q43" s="4">
        <f t="shared" si="223"/>
        <v>0.24774999999999997</v>
      </c>
      <c r="R43" s="4">
        <f t="shared" si="224"/>
        <v>0.20374999999999999</v>
      </c>
      <c r="S43" s="4">
        <f t="shared" si="225"/>
        <v>0.18074999999999999</v>
      </c>
      <c r="T43" s="4" t="str">
        <f t="shared" si="226"/>
        <v>---</v>
      </c>
      <c r="U43" s="4" t="str">
        <f t="shared" si="227"/>
        <v>---</v>
      </c>
      <c r="W43" s="4">
        <f t="shared" si="228"/>
        <v>3125</v>
      </c>
      <c r="X43" s="4">
        <f t="shared" si="229"/>
        <v>1125</v>
      </c>
      <c r="Y43" s="4">
        <f t="shared" si="230"/>
        <v>1725</v>
      </c>
      <c r="Z43" s="4">
        <f t="shared" si="231"/>
        <v>25</v>
      </c>
      <c r="AA43" s="4" t="str">
        <f t="shared" si="232"/>
        <v>---</v>
      </c>
      <c r="AB43" s="4" t="str">
        <f t="shared" si="233"/>
        <v>---</v>
      </c>
      <c r="AD43" s="15">
        <f t="shared" si="234"/>
        <v>1.6016013487506892E-3</v>
      </c>
      <c r="AE43" s="15">
        <f t="shared" si="235"/>
        <v>5.533039735199657E-4</v>
      </c>
      <c r="AF43" s="15">
        <f t="shared" si="236"/>
        <v>1.0316120628581248E-3</v>
      </c>
      <c r="AG43" s="15">
        <f t="shared" si="237"/>
        <v>1.6853365230007248E-5</v>
      </c>
      <c r="AH43" s="15" t="str">
        <f t="shared" si="238"/>
        <v>---</v>
      </c>
      <c r="AI43" s="15" t="str">
        <f t="shared" si="239"/>
        <v>---</v>
      </c>
      <c r="AK43" s="15">
        <f t="shared" si="245"/>
        <v>8.0084268758969673E-4</v>
      </c>
      <c r="AL43" s="15">
        <f t="shared" si="246"/>
        <v>6.7586576836021388E-4</v>
      </c>
      <c r="AM43" s="15">
        <f t="shared" si="247"/>
        <v>3.5231433553094656E-4</v>
      </c>
      <c r="AN43" s="14">
        <f t="shared" si="248"/>
        <v>7.9488535725996767</v>
      </c>
      <c r="AP43" s="15">
        <f t="shared" si="249"/>
        <v>-6.4367513072766185</v>
      </c>
      <c r="AQ43" s="15">
        <f t="shared" si="240"/>
        <v>-7.4996030265931974</v>
      </c>
      <c r="AR43" s="15">
        <f t="shared" si="241"/>
        <v>-6.8766325906771328</v>
      </c>
      <c r="AS43" s="15">
        <f t="shared" si="242"/>
        <v>-10.990960204192294</v>
      </c>
      <c r="AT43" s="15" t="str">
        <f t="shared" si="243"/>
        <v>---</v>
      </c>
      <c r="AU43" s="15" t="str">
        <f t="shared" si="244"/>
        <v>---</v>
      </c>
    </row>
    <row r="44" spans="1:47" x14ac:dyDescent="0.25">
      <c r="A44" t="s">
        <v>59</v>
      </c>
      <c r="B44" s="27">
        <f>'Raw Plate Reader Measurements'!$T$21</f>
        <v>0.23699999999999999</v>
      </c>
      <c r="C44" s="27">
        <f>'Raw Plate Reader Measurements'!$T$22</f>
        <v>0.22600000000000001</v>
      </c>
      <c r="D44" s="27">
        <f>'Raw Plate Reader Measurements'!$T$23</f>
        <v>0.23400000000000001</v>
      </c>
      <c r="E44" s="27">
        <f>'Raw Plate Reader Measurements'!$T$24</f>
        <v>0.23</v>
      </c>
      <c r="F44" s="3"/>
      <c r="G44" s="3"/>
      <c r="I44" s="27">
        <f>'Raw Plate Reader Measurements'!$I$21</f>
        <v>69600</v>
      </c>
      <c r="J44" s="27">
        <f>'Raw Plate Reader Measurements'!$I$22</f>
        <v>69300</v>
      </c>
      <c r="K44" s="27">
        <f>'Raw Plate Reader Measurements'!$I$23</f>
        <v>67900</v>
      </c>
      <c r="L44" s="27">
        <f>'Raw Plate Reader Measurements'!$I$24</f>
        <v>69300</v>
      </c>
      <c r="M44" s="3"/>
      <c r="N44" s="3"/>
      <c r="P44" s="4">
        <f t="shared" si="222"/>
        <v>0.19474999999999998</v>
      </c>
      <c r="Q44" s="4">
        <f t="shared" si="223"/>
        <v>0.18375</v>
      </c>
      <c r="R44" s="4">
        <f t="shared" si="224"/>
        <v>0.19175</v>
      </c>
      <c r="S44" s="4">
        <f t="shared" si="225"/>
        <v>0.18775</v>
      </c>
      <c r="T44" s="4" t="str">
        <f t="shared" si="226"/>
        <v>---</v>
      </c>
      <c r="U44" s="4" t="str">
        <f t="shared" si="227"/>
        <v>---</v>
      </c>
      <c r="W44" s="4">
        <f t="shared" si="228"/>
        <v>2225</v>
      </c>
      <c r="X44" s="4">
        <f t="shared" si="229"/>
        <v>1925</v>
      </c>
      <c r="Y44" s="4">
        <f t="shared" si="230"/>
        <v>525</v>
      </c>
      <c r="Z44" s="4">
        <f t="shared" si="231"/>
        <v>1925</v>
      </c>
      <c r="AA44" s="4" t="str">
        <f t="shared" si="232"/>
        <v>---</v>
      </c>
      <c r="AB44" s="4" t="str">
        <f t="shared" si="233"/>
        <v>---</v>
      </c>
      <c r="AD44" s="15">
        <f t="shared" si="234"/>
        <v>1.3921225833828969E-3</v>
      </c>
      <c r="AE44" s="15">
        <f t="shared" si="235"/>
        <v>1.276522034992835E-3</v>
      </c>
      <c r="AF44" s="15">
        <f t="shared" si="236"/>
        <v>3.3361752840573673E-4</v>
      </c>
      <c r="AG44" s="15">
        <f t="shared" si="237"/>
        <v>1.2493258265242793E-3</v>
      </c>
      <c r="AH44" s="15" t="str">
        <f t="shared" si="238"/>
        <v>---</v>
      </c>
      <c r="AI44" s="15" t="str">
        <f t="shared" si="239"/>
        <v>---</v>
      </c>
      <c r="AK44" s="15">
        <f t="shared" si="245"/>
        <v>1.062896993326437E-3</v>
      </c>
      <c r="AL44" s="15">
        <f t="shared" si="246"/>
        <v>4.9011202643801282E-4</v>
      </c>
      <c r="AM44" s="15">
        <f t="shared" si="247"/>
        <v>9.2770007839854552E-4</v>
      </c>
      <c r="AN44" s="14">
        <f t="shared" si="248"/>
        <v>1.9806231220771315</v>
      </c>
      <c r="AP44" s="15">
        <f t="shared" si="249"/>
        <v>-6.5769256581721383</v>
      </c>
      <c r="AQ44" s="15">
        <f t="shared" si="240"/>
        <v>-6.6636160593926821</v>
      </c>
      <c r="AR44" s="15">
        <f t="shared" si="241"/>
        <v>-8.0055153456773631</v>
      </c>
      <c r="AS44" s="15">
        <f t="shared" si="242"/>
        <v>-6.6851512119439809</v>
      </c>
      <c r="AT44" s="15" t="str">
        <f t="shared" si="243"/>
        <v>---</v>
      </c>
      <c r="AU44" s="15" t="str">
        <f t="shared" si="244"/>
        <v>---</v>
      </c>
    </row>
    <row r="46" spans="1:47" x14ac:dyDescent="0.25">
      <c r="A46" s="24" t="s">
        <v>40</v>
      </c>
    </row>
    <row r="47" spans="1:47" x14ac:dyDescent="0.25">
      <c r="A47" t="s">
        <v>44</v>
      </c>
      <c r="B47" s="27">
        <f>'Raw Plate Reader Measurements'!$M$27</f>
        <v>0.36</v>
      </c>
      <c r="C47" s="27">
        <f>'Raw Plate Reader Measurements'!$M$28</f>
        <v>0.35799999999999998</v>
      </c>
      <c r="D47" s="27">
        <f>'Raw Plate Reader Measurements'!$M$29</f>
        <v>0.35099999999999998</v>
      </c>
      <c r="E47" s="27">
        <f>'Raw Plate Reader Measurements'!$M$30</f>
        <v>0.33900000000000002</v>
      </c>
      <c r="F47" s="3"/>
      <c r="G47" s="3"/>
      <c r="I47" s="27">
        <f>'Raw Plate Reader Measurements'!$B$27</f>
        <v>76400</v>
      </c>
      <c r="J47" s="27">
        <f>'Raw Plate Reader Measurements'!$B$28</f>
        <v>75300</v>
      </c>
      <c r="K47" s="27">
        <f>'Raw Plate Reader Measurements'!$B$29</f>
        <v>75300</v>
      </c>
      <c r="L47" s="27">
        <f>'Raw Plate Reader Measurements'!$B$30</f>
        <v>74500</v>
      </c>
      <c r="M47" s="3"/>
      <c r="N47" s="3"/>
      <c r="P47" s="4">
        <f t="shared" ref="P47:P62" si="250">IF(ISBLANK(B47),"---", B47-$B$9)</f>
        <v>0.31774999999999998</v>
      </c>
      <c r="Q47" s="4">
        <f t="shared" ref="Q47:Q62" si="251">IF(ISBLANK(C47),"---", C47-$B$9)</f>
        <v>0.31574999999999998</v>
      </c>
      <c r="R47" s="4">
        <f t="shared" ref="R47:R62" si="252">IF(ISBLANK(D47),"---", D47-$B$9)</f>
        <v>0.30874999999999997</v>
      </c>
      <c r="S47" s="4">
        <f t="shared" ref="S47:S62" si="253">IF(ISBLANK(E47),"---", E47-$B$9)</f>
        <v>0.29675000000000001</v>
      </c>
      <c r="T47" s="4" t="str">
        <f t="shared" ref="T47:T62" si="254">IF(ISBLANK(F47),"---", F47-$B$9)</f>
        <v>---</v>
      </c>
      <c r="U47" s="4" t="str">
        <f t="shared" ref="U47:U62" si="255">IF(ISBLANK(G47),"---", G47-$B$9)</f>
        <v>---</v>
      </c>
      <c r="W47" s="4">
        <f t="shared" ref="W47:W62" si="256">IF(ISBLANK(I47),"---",I47-$I$9)</f>
        <v>9025</v>
      </c>
      <c r="X47" s="4">
        <f t="shared" ref="X47:X62" si="257">IF(ISBLANK(J47),"---",J47-$I$9)</f>
        <v>7925</v>
      </c>
      <c r="Y47" s="4">
        <f t="shared" ref="Y47:Y62" si="258">IF(ISBLANK(K47),"---",K47-$I$9)</f>
        <v>7925</v>
      </c>
      <c r="Z47" s="4">
        <f t="shared" ref="Z47:Z62" si="259">IF(ISBLANK(L47),"---",L47-$I$9)</f>
        <v>7125</v>
      </c>
      <c r="AA47" s="4" t="str">
        <f t="shared" ref="AA47:AA62" si="260">IF(ISBLANK(M47),"---",M47-$I$9)</f>
        <v>---</v>
      </c>
      <c r="AB47" s="4" t="str">
        <f t="shared" ref="AB47:AB62" si="261">IF(ISBLANK(N47),"---",N47-$I$9)</f>
        <v>---</v>
      </c>
      <c r="AD47" s="15">
        <f t="shared" ref="AD47:AD62" si="262">IF(AND(ISNUMBER(W47),ISNUMBER(P47)),(W47*$B$3)/(P47*$B$2),"---")</f>
        <v>3.460880318747115E-3</v>
      </c>
      <c r="AE47" s="15">
        <f t="shared" ref="AE47:AE62" si="263">IF(AND(ISNUMBER(X47),ISNUMBER(Q47)),(X47*$B$3)/(Q47*$B$2),"---")</f>
        <v>3.0583053289236673E-3</v>
      </c>
      <c r="AF47" s="15">
        <f t="shared" ref="AF47:AF62" si="264">IF(AND(ISNUMBER(Y47),ISNUMBER(R47)),(Y47*$B$3)/(R47*$B$2),"---")</f>
        <v>3.1276434254498718E-3</v>
      </c>
      <c r="AG47" s="15">
        <f t="shared" ref="AG47:AG62" si="265">IF(AND(ISNUMBER(Z47),ISNUMBER(S47)),(Z47*$B$3)/(S47*$B$2),"---")</f>
        <v>2.9256277779857996E-3</v>
      </c>
      <c r="AH47" s="15" t="str">
        <f t="shared" ref="AH47:AH62" si="266">IF(AND(ISNUMBER(AA47),ISNUMBER(T47)),(AA47*$B$3)/(T47*$B$2),"---")</f>
        <v>---</v>
      </c>
      <c r="AI47" s="15" t="str">
        <f t="shared" ref="AI47:AI62" si="267">IF(AND(ISNUMBER(AB47),ISNUMBER(U47)),(AB47*$B$3)/(U47*$B$2),"---")</f>
        <v>---</v>
      </c>
      <c r="AK47" s="15">
        <f>AVERAGE(AD47:AI47)</f>
        <v>3.1431142127766134E-3</v>
      </c>
      <c r="AL47" s="15">
        <f>STDEV(AD47:AI47)</f>
        <v>2.2782123069237627E-4</v>
      </c>
      <c r="AM47" s="15">
        <f>GEOMEAN(AD47:AI47)</f>
        <v>3.137082441525363E-3</v>
      </c>
      <c r="AN47" s="14">
        <f>EXP(STDEV(AP47:AU47))</f>
        <v>1.0737116490077145</v>
      </c>
      <c r="AP47" s="15">
        <f>IF(ISNUMBER(AD47),LN(AD47),"---")</f>
        <v>-5.6662322948901025</v>
      </c>
      <c r="AQ47" s="15">
        <f t="shared" ref="AQ47:AQ62" si="268">IF(ISNUMBER(AE47),LN(AE47),"---")</f>
        <v>-5.7898943305067405</v>
      </c>
      <c r="AR47" s="15">
        <f t="shared" ref="AR47:AR62" si="269">IF(ISNUMBER(AF47),LN(AF47),"---")</f>
        <v>-5.7674754572183264</v>
      </c>
      <c r="AS47" s="15">
        <f t="shared" ref="AS47:AS62" si="270">IF(ISNUMBER(AG47),LN(AG47),"---")</f>
        <v>-5.8342461963745471</v>
      </c>
      <c r="AT47" s="15" t="str">
        <f t="shared" ref="AT47:AT62" si="271">IF(ISNUMBER(AH47),LN(AH47),"---")</f>
        <v>---</v>
      </c>
      <c r="AU47" s="15" t="str">
        <f t="shared" ref="AU47:AU62" si="272">IF(ISNUMBER(AI47),LN(AI47),"---")</f>
        <v>---</v>
      </c>
    </row>
    <row r="48" spans="1:47" x14ac:dyDescent="0.25">
      <c r="A48" t="s">
        <v>45</v>
      </c>
      <c r="B48" s="27">
        <f>'Raw Plate Reader Measurements'!$M$31</f>
        <v>0.36599999999999999</v>
      </c>
      <c r="C48" s="27">
        <f>'Raw Plate Reader Measurements'!$M$32</f>
        <v>0.36899999999999999</v>
      </c>
      <c r="D48" s="27">
        <f>'Raw Plate Reader Measurements'!$M$33</f>
        <v>0.36399999999999999</v>
      </c>
      <c r="E48" s="27">
        <f>'Raw Plate Reader Measurements'!$M$34</f>
        <v>0.36399999999999999</v>
      </c>
      <c r="F48" s="3"/>
      <c r="G48" s="3"/>
      <c r="I48" s="27">
        <f>'Raw Plate Reader Measurements'!$B$31</f>
        <v>81200</v>
      </c>
      <c r="J48" s="27">
        <f>'Raw Plate Reader Measurements'!$B$32</f>
        <v>81100</v>
      </c>
      <c r="K48" s="27">
        <f>'Raw Plate Reader Measurements'!$B$33</f>
        <v>78900</v>
      </c>
      <c r="L48" s="27">
        <f>'Raw Plate Reader Measurements'!$B$34</f>
        <v>80600</v>
      </c>
      <c r="M48" s="3"/>
      <c r="N48" s="3"/>
      <c r="P48" s="4">
        <f t="shared" si="250"/>
        <v>0.32374999999999998</v>
      </c>
      <c r="Q48" s="4">
        <f t="shared" si="251"/>
        <v>0.32674999999999998</v>
      </c>
      <c r="R48" s="4">
        <f t="shared" si="252"/>
        <v>0.32174999999999998</v>
      </c>
      <c r="S48" s="4">
        <f t="shared" si="253"/>
        <v>0.32174999999999998</v>
      </c>
      <c r="T48" s="4" t="str">
        <f t="shared" si="254"/>
        <v>---</v>
      </c>
      <c r="U48" s="4" t="str">
        <f t="shared" si="255"/>
        <v>---</v>
      </c>
      <c r="W48" s="4">
        <f t="shared" si="256"/>
        <v>13825</v>
      </c>
      <c r="X48" s="4">
        <f t="shared" si="257"/>
        <v>13725</v>
      </c>
      <c r="Y48" s="4">
        <f t="shared" si="258"/>
        <v>11525</v>
      </c>
      <c r="Z48" s="4">
        <f t="shared" si="259"/>
        <v>13225</v>
      </c>
      <c r="AA48" s="4" t="str">
        <f t="shared" si="260"/>
        <v>---</v>
      </c>
      <c r="AB48" s="4" t="str">
        <f t="shared" si="261"/>
        <v>---</v>
      </c>
      <c r="AD48" s="15">
        <f t="shared" si="262"/>
        <v>5.2033170910395898E-3</v>
      </c>
      <c r="AE48" s="15">
        <f t="shared" si="263"/>
        <v>5.1182522575754308E-3</v>
      </c>
      <c r="AF48" s="15">
        <f t="shared" si="264"/>
        <v>4.3646287422355141E-3</v>
      </c>
      <c r="AG48" s="15">
        <f t="shared" si="265"/>
        <v>5.0084351510685191E-3</v>
      </c>
      <c r="AH48" s="15" t="str">
        <f t="shared" si="266"/>
        <v>---</v>
      </c>
      <c r="AI48" s="15" t="str">
        <f t="shared" si="267"/>
        <v>---</v>
      </c>
      <c r="AK48" s="15">
        <f>AVERAGE(AD48:AI48)</f>
        <v>4.9236583104797643E-3</v>
      </c>
      <c r="AL48" s="15">
        <f>STDEV(AD48:AI48)</f>
        <v>3.8112859101272877E-4</v>
      </c>
      <c r="AM48" s="15">
        <f>GEOMEAN(AD48:AI48)</f>
        <v>4.9120506421850216E-3</v>
      </c>
      <c r="AN48" s="14">
        <f>EXP(STDEV(AP48:AU48))</f>
        <v>1.0836211634455808</v>
      </c>
      <c r="AP48" s="15">
        <f>IF(ISNUMBER(AD48),LN(AD48),"---")</f>
        <v>-5.2584589546448335</v>
      </c>
      <c r="AQ48" s="15">
        <f t="shared" si="268"/>
        <v>-5.2749422541482209</v>
      </c>
      <c r="AR48" s="15">
        <f t="shared" si="269"/>
        <v>-5.4342221466330081</v>
      </c>
      <c r="AS48" s="15">
        <f t="shared" si="270"/>
        <v>-5.2966317577713573</v>
      </c>
      <c r="AT48" s="15" t="str">
        <f t="shared" si="271"/>
        <v>---</v>
      </c>
      <c r="AU48" s="15" t="str">
        <f t="shared" si="272"/>
        <v>---</v>
      </c>
    </row>
    <row r="49" spans="1:47" x14ac:dyDescent="0.25">
      <c r="A49" t="s">
        <v>46</v>
      </c>
      <c r="B49" s="27">
        <f>'Raw Plate Reader Measurements'!$N$27</f>
        <v>0.13400000000000001</v>
      </c>
      <c r="C49" s="27">
        <f>'Raw Plate Reader Measurements'!$N$28</f>
        <v>0.13</v>
      </c>
      <c r="D49" s="27">
        <f>'Raw Plate Reader Measurements'!$N$29</f>
        <v>0.13200000000000001</v>
      </c>
      <c r="E49" s="27">
        <f>'Raw Plate Reader Measurements'!$N$30</f>
        <v>0.128</v>
      </c>
      <c r="F49" s="3"/>
      <c r="G49" s="3"/>
      <c r="I49" s="27">
        <f>'Raw Plate Reader Measurements'!$C$27</f>
        <v>237000</v>
      </c>
      <c r="J49" s="27">
        <f>'Raw Plate Reader Measurements'!$C$28</f>
        <v>231000</v>
      </c>
      <c r="K49" s="27">
        <f>'Raw Plate Reader Measurements'!$C$29</f>
        <v>231000</v>
      </c>
      <c r="L49" s="27">
        <f>'Raw Plate Reader Measurements'!$C$30</f>
        <v>225000</v>
      </c>
      <c r="M49" s="3"/>
      <c r="N49" s="3"/>
      <c r="P49" s="4">
        <f t="shared" si="250"/>
        <v>9.1749999999999998E-2</v>
      </c>
      <c r="Q49" s="4">
        <f t="shared" si="251"/>
        <v>8.7749999999999995E-2</v>
      </c>
      <c r="R49" s="4">
        <f t="shared" si="252"/>
        <v>8.9749999999999996E-2</v>
      </c>
      <c r="S49" s="4">
        <f t="shared" si="253"/>
        <v>8.5749999999999993E-2</v>
      </c>
      <c r="T49" s="4" t="str">
        <f t="shared" si="254"/>
        <v>---</v>
      </c>
      <c r="U49" s="4" t="str">
        <f t="shared" si="255"/>
        <v>---</v>
      </c>
      <c r="W49" s="4">
        <f t="shared" si="256"/>
        <v>169625</v>
      </c>
      <c r="X49" s="4">
        <f t="shared" si="257"/>
        <v>163625</v>
      </c>
      <c r="Y49" s="4">
        <f t="shared" si="258"/>
        <v>163625</v>
      </c>
      <c r="Z49" s="4">
        <f t="shared" si="259"/>
        <v>157625</v>
      </c>
      <c r="AA49" s="4" t="str">
        <f t="shared" si="260"/>
        <v>---</v>
      </c>
      <c r="AB49" s="4" t="str">
        <f t="shared" si="261"/>
        <v>---</v>
      </c>
      <c r="AC49" s="12"/>
      <c r="AD49" s="15">
        <f t="shared" si="262"/>
        <v>0.22527277948470903</v>
      </c>
      <c r="AE49" s="15">
        <f t="shared" si="263"/>
        <v>0.22721001178398112</v>
      </c>
      <c r="AF49" s="15">
        <f t="shared" si="264"/>
        <v>0.22214683603392021</v>
      </c>
      <c r="AG49" s="15">
        <f t="shared" si="265"/>
        <v>0.22398343498969828</v>
      </c>
      <c r="AH49" s="15" t="str">
        <f t="shared" si="266"/>
        <v>---</v>
      </c>
      <c r="AI49" s="15" t="str">
        <f t="shared" si="267"/>
        <v>---</v>
      </c>
      <c r="AJ49" s="12"/>
      <c r="AK49" s="15">
        <f t="shared" ref="AK49:AK62" si="273">AVERAGE(AD49:AI49)</f>
        <v>0.22465326557307719</v>
      </c>
      <c r="AL49" s="15">
        <f t="shared" ref="AL49:AL62" si="274">STDEV(AD49:AI49)</f>
        <v>2.1331987498328553E-3</v>
      </c>
      <c r="AM49" s="15">
        <f t="shared" ref="AM49:AM62" si="275">GEOMEAN(AD49:AI49)</f>
        <v>0.22464567080657064</v>
      </c>
      <c r="AN49" s="14">
        <f t="shared" ref="AN49:AN62" si="276">EXP(STDEV(AP49:AU49))</f>
        <v>1.0095397730005069</v>
      </c>
      <c r="AP49" s="15">
        <f t="shared" ref="AP49:AP62" si="277">IF(ISNUMBER(AD49),LN(AD49),"---")</f>
        <v>-1.4904432578191307</v>
      </c>
      <c r="AQ49" s="15">
        <f t="shared" si="268"/>
        <v>-1.4818805271553952</v>
      </c>
      <c r="AR49" s="15">
        <f t="shared" si="269"/>
        <v>-1.5044166921778084</v>
      </c>
      <c r="AS49" s="15">
        <f t="shared" si="270"/>
        <v>-1.4961831808004498</v>
      </c>
      <c r="AT49" s="15" t="str">
        <f t="shared" si="271"/>
        <v>---</v>
      </c>
      <c r="AU49" s="15" t="str">
        <f t="shared" si="272"/>
        <v>---</v>
      </c>
    </row>
    <row r="50" spans="1:47" x14ac:dyDescent="0.25">
      <c r="A50" t="s">
        <v>47</v>
      </c>
      <c r="B50" s="27">
        <f>'Raw Plate Reader Measurements'!$N$31</f>
        <v>0.14299999999999999</v>
      </c>
      <c r="C50" s="27">
        <f>'Raw Plate Reader Measurements'!$N$32</f>
        <v>0.14000000000000001</v>
      </c>
      <c r="D50" s="27">
        <f>'Raw Plate Reader Measurements'!$N$33</f>
        <v>0.14099999999999999</v>
      </c>
      <c r="E50" s="27">
        <f>'Raw Plate Reader Measurements'!$N$34</f>
        <v>0.13800000000000001</v>
      </c>
      <c r="F50" s="3"/>
      <c r="G50" s="3"/>
      <c r="I50" s="27">
        <f>'Raw Plate Reader Measurements'!$C$31</f>
        <v>253000</v>
      </c>
      <c r="J50" s="27">
        <f>'Raw Plate Reader Measurements'!$C$32</f>
        <v>246000</v>
      </c>
      <c r="K50" s="27">
        <f>'Raw Plate Reader Measurements'!$C$33</f>
        <v>233000</v>
      </c>
      <c r="L50" s="27">
        <f>'Raw Plate Reader Measurements'!$C$34</f>
        <v>242000</v>
      </c>
      <c r="M50" s="3"/>
      <c r="N50" s="3"/>
      <c r="P50" s="4">
        <f t="shared" si="250"/>
        <v>0.10074999999999998</v>
      </c>
      <c r="Q50" s="4">
        <f t="shared" si="251"/>
        <v>9.7750000000000004E-2</v>
      </c>
      <c r="R50" s="4">
        <f t="shared" si="252"/>
        <v>9.8749999999999977E-2</v>
      </c>
      <c r="S50" s="4">
        <f t="shared" si="253"/>
        <v>9.5750000000000002E-2</v>
      </c>
      <c r="T50" s="4" t="str">
        <f t="shared" si="254"/>
        <v>---</v>
      </c>
      <c r="U50" s="4" t="str">
        <f t="shared" si="255"/>
        <v>---</v>
      </c>
      <c r="W50" s="4">
        <f t="shared" si="256"/>
        <v>185625</v>
      </c>
      <c r="X50" s="4">
        <f t="shared" si="257"/>
        <v>178625</v>
      </c>
      <c r="Y50" s="4">
        <f t="shared" si="258"/>
        <v>165625</v>
      </c>
      <c r="Z50" s="4">
        <f t="shared" si="259"/>
        <v>174625</v>
      </c>
      <c r="AA50" s="4" t="str">
        <f t="shared" si="260"/>
        <v>---</v>
      </c>
      <c r="AB50" s="4" t="str">
        <f t="shared" si="261"/>
        <v>---</v>
      </c>
      <c r="AC50" s="12"/>
      <c r="AD50" s="15">
        <f t="shared" si="262"/>
        <v>0.22449999808962082</v>
      </c>
      <c r="AE50" s="15">
        <f t="shared" si="263"/>
        <v>0.22266420453441049</v>
      </c>
      <c r="AF50" s="15">
        <f t="shared" si="264"/>
        <v>0.20436838678754685</v>
      </c>
      <c r="AG50" s="15">
        <f t="shared" si="265"/>
        <v>0.22222482162701634</v>
      </c>
      <c r="AH50" s="15" t="str">
        <f t="shared" si="266"/>
        <v>---</v>
      </c>
      <c r="AI50" s="15" t="str">
        <f t="shared" si="267"/>
        <v>---</v>
      </c>
      <c r="AJ50" s="12"/>
      <c r="AK50" s="15">
        <f t="shared" si="273"/>
        <v>0.21843935275964865</v>
      </c>
      <c r="AL50" s="15">
        <f t="shared" si="274"/>
        <v>9.4322611687809449E-3</v>
      </c>
      <c r="AM50" s="15">
        <f t="shared" si="275"/>
        <v>0.21828216748143936</v>
      </c>
      <c r="AN50" s="14">
        <f t="shared" si="276"/>
        <v>1.0451187850560091</v>
      </c>
      <c r="AP50" s="15">
        <f t="shared" si="277"/>
        <v>-1.4938795803093121</v>
      </c>
      <c r="AQ50" s="15">
        <f t="shared" si="268"/>
        <v>-1.5020904516549278</v>
      </c>
      <c r="AR50" s="15">
        <f t="shared" si="269"/>
        <v>-1.5878310960802284</v>
      </c>
      <c r="AS50" s="15">
        <f t="shared" si="270"/>
        <v>-1.5040656995231136</v>
      </c>
      <c r="AT50" s="15" t="str">
        <f t="shared" si="271"/>
        <v>---</v>
      </c>
      <c r="AU50" s="15" t="str">
        <f t="shared" si="272"/>
        <v>---</v>
      </c>
    </row>
    <row r="51" spans="1:47" x14ac:dyDescent="0.25">
      <c r="A51" t="s">
        <v>50</v>
      </c>
      <c r="B51" s="27">
        <f>'Raw Plate Reader Measurements'!$O$27</f>
        <v>8.4000000000000005E-2</v>
      </c>
      <c r="C51" s="27">
        <f>'Raw Plate Reader Measurements'!$O$28</f>
        <v>6.9000000000000006E-2</v>
      </c>
      <c r="D51" s="27">
        <f>'Raw Plate Reader Measurements'!$O$29</f>
        <v>7.0000000000000007E-2</v>
      </c>
      <c r="E51" s="27">
        <f>'Raw Plate Reader Measurements'!$O$30</f>
        <v>7.5999999999999998E-2</v>
      </c>
      <c r="F51" s="3"/>
      <c r="G51" s="3"/>
      <c r="I51" s="27">
        <f>'Raw Plate Reader Measurements'!$D$27</f>
        <v>172000</v>
      </c>
      <c r="J51" s="27">
        <f>'Raw Plate Reader Measurements'!$D$28</f>
        <v>173000</v>
      </c>
      <c r="K51" s="27">
        <f>'Raw Plate Reader Measurements'!$D$29</f>
        <v>174000</v>
      </c>
      <c r="L51" s="27">
        <f>'Raw Plate Reader Measurements'!$D$30</f>
        <v>171000</v>
      </c>
      <c r="M51" s="3"/>
      <c r="N51" s="3"/>
      <c r="P51" s="4">
        <f t="shared" si="250"/>
        <v>4.1750000000000002E-2</v>
      </c>
      <c r="Q51" s="4">
        <f t="shared" si="251"/>
        <v>2.6750000000000003E-2</v>
      </c>
      <c r="R51" s="4">
        <f t="shared" si="252"/>
        <v>2.7750000000000004E-2</v>
      </c>
      <c r="S51" s="4">
        <f t="shared" si="253"/>
        <v>3.3749999999999995E-2</v>
      </c>
      <c r="T51" s="4" t="str">
        <f t="shared" si="254"/>
        <v>---</v>
      </c>
      <c r="U51" s="4" t="str">
        <f t="shared" si="255"/>
        <v>---</v>
      </c>
      <c r="W51" s="4">
        <f t="shared" si="256"/>
        <v>104625</v>
      </c>
      <c r="X51" s="4">
        <f t="shared" si="257"/>
        <v>105625</v>
      </c>
      <c r="Y51" s="4">
        <f t="shared" si="258"/>
        <v>106625</v>
      </c>
      <c r="Z51" s="4">
        <f t="shared" si="259"/>
        <v>103625</v>
      </c>
      <c r="AA51" s="4" t="str">
        <f t="shared" si="260"/>
        <v>---</v>
      </c>
      <c r="AB51" s="4" t="str">
        <f t="shared" si="261"/>
        <v>---</v>
      </c>
      <c r="AD51" s="15">
        <f t="shared" si="262"/>
        <v>0.30535421623665021</v>
      </c>
      <c r="AE51" s="15">
        <f t="shared" si="263"/>
        <v>0.48113601340161122</v>
      </c>
      <c r="AF51" s="15">
        <f t="shared" si="264"/>
        <v>0.46818876357138922</v>
      </c>
      <c r="AG51" s="15">
        <f t="shared" si="265"/>
        <v>0.37412410954865771</v>
      </c>
      <c r="AH51" s="15" t="str">
        <f t="shared" si="266"/>
        <v>---</v>
      </c>
      <c r="AI51" s="15" t="str">
        <f t="shared" si="267"/>
        <v>---</v>
      </c>
      <c r="AK51" s="15">
        <f t="shared" si="273"/>
        <v>0.40720077568957713</v>
      </c>
      <c r="AL51" s="15">
        <f t="shared" si="274"/>
        <v>8.2971363647954474E-2</v>
      </c>
      <c r="AM51" s="15">
        <f t="shared" si="275"/>
        <v>0.40052268349465397</v>
      </c>
      <c r="AN51" s="14">
        <f t="shared" si="276"/>
        <v>1.2375202845310296</v>
      </c>
      <c r="AP51" s="15">
        <f t="shared" si="277"/>
        <v>-1.1862828115267092</v>
      </c>
      <c r="AQ51" s="15">
        <f t="shared" si="268"/>
        <v>-0.73160527670416164</v>
      </c>
      <c r="AR51" s="15">
        <f t="shared" si="269"/>
        <v>-0.75888372342008448</v>
      </c>
      <c r="AS51" s="15">
        <f t="shared" si="270"/>
        <v>-0.98316769290256367</v>
      </c>
      <c r="AT51" s="15" t="str">
        <f t="shared" si="271"/>
        <v>---</v>
      </c>
      <c r="AU51" s="15" t="str">
        <f t="shared" si="272"/>
        <v>---</v>
      </c>
    </row>
    <row r="52" spans="1:47" x14ac:dyDescent="0.25">
      <c r="A52" t="s">
        <v>48</v>
      </c>
      <c r="B52" s="27">
        <f>'Raw Plate Reader Measurements'!$O$31</f>
        <v>6.4000000000000001E-2</v>
      </c>
      <c r="C52" s="27">
        <f>'Raw Plate Reader Measurements'!$O$32</f>
        <v>6.4000000000000001E-2</v>
      </c>
      <c r="D52" s="27">
        <f>'Raw Plate Reader Measurements'!$O$33</f>
        <v>6.7000000000000004E-2</v>
      </c>
      <c r="E52" s="27">
        <f>'Raw Plate Reader Measurements'!$O$34</f>
        <v>6.6000000000000003E-2</v>
      </c>
      <c r="F52" s="3"/>
      <c r="G52" s="3"/>
      <c r="I52" s="27">
        <f>'Raw Plate Reader Measurements'!$D$31</f>
        <v>167000</v>
      </c>
      <c r="J52" s="27">
        <f>'Raw Plate Reader Measurements'!$D$32</f>
        <v>168000</v>
      </c>
      <c r="K52" s="27">
        <f>'Raw Plate Reader Measurements'!$D$33</f>
        <v>163000</v>
      </c>
      <c r="L52" s="27">
        <f>'Raw Plate Reader Measurements'!$D$34</f>
        <v>160000</v>
      </c>
      <c r="M52" s="3"/>
      <c r="N52" s="3"/>
      <c r="P52" s="4">
        <f t="shared" si="250"/>
        <v>2.1749999999999999E-2</v>
      </c>
      <c r="Q52" s="4">
        <f t="shared" si="251"/>
        <v>2.1749999999999999E-2</v>
      </c>
      <c r="R52" s="4">
        <f t="shared" si="252"/>
        <v>2.4750000000000001E-2</v>
      </c>
      <c r="S52" s="4">
        <f t="shared" si="253"/>
        <v>2.375E-2</v>
      </c>
      <c r="T52" s="4" t="str">
        <f t="shared" si="254"/>
        <v>---</v>
      </c>
      <c r="U52" s="4" t="str">
        <f t="shared" si="255"/>
        <v>---</v>
      </c>
      <c r="W52" s="4">
        <f t="shared" si="256"/>
        <v>99625</v>
      </c>
      <c r="X52" s="4">
        <f t="shared" si="257"/>
        <v>100625</v>
      </c>
      <c r="Y52" s="4">
        <f t="shared" si="258"/>
        <v>95625</v>
      </c>
      <c r="Z52" s="4">
        <f t="shared" si="259"/>
        <v>92625</v>
      </c>
      <c r="AA52" s="4" t="str">
        <f t="shared" si="260"/>
        <v>---</v>
      </c>
      <c r="AB52" s="4" t="str">
        <f t="shared" si="261"/>
        <v>---</v>
      </c>
      <c r="AD52" s="15">
        <f t="shared" si="262"/>
        <v>0.55812824711794884</v>
      </c>
      <c r="AE52" s="15">
        <f t="shared" si="263"/>
        <v>0.56373053818061325</v>
      </c>
      <c r="AF52" s="15">
        <f t="shared" si="264"/>
        <v>0.47078343645913434</v>
      </c>
      <c r="AG52" s="15">
        <f t="shared" si="265"/>
        <v>0.4752143393905145</v>
      </c>
      <c r="AH52" s="15" t="str">
        <f t="shared" si="266"/>
        <v>---</v>
      </c>
      <c r="AI52" s="15" t="str">
        <f t="shared" si="267"/>
        <v>---</v>
      </c>
      <c r="AK52" s="15">
        <f t="shared" si="273"/>
        <v>0.51696414028705273</v>
      </c>
      <c r="AL52" s="15">
        <f t="shared" si="274"/>
        <v>5.0850378379669735E-2</v>
      </c>
      <c r="AM52" s="15">
        <f t="shared" si="275"/>
        <v>0.51508519720860757</v>
      </c>
      <c r="AN52" s="14">
        <f t="shared" si="276"/>
        <v>1.1036215791390664</v>
      </c>
      <c r="AP52" s="15">
        <f t="shared" si="277"/>
        <v>-0.58316650946379789</v>
      </c>
      <c r="AQ52" s="15">
        <f t="shared" si="268"/>
        <v>-0.5731789108354497</v>
      </c>
      <c r="AR52" s="15">
        <f t="shared" si="269"/>
        <v>-0.75335708590748351</v>
      </c>
      <c r="AS52" s="15">
        <f t="shared" si="270"/>
        <v>-0.74398933590388328</v>
      </c>
      <c r="AT52" s="15" t="str">
        <f t="shared" si="271"/>
        <v>---</v>
      </c>
      <c r="AU52" s="15" t="str">
        <f t="shared" si="272"/>
        <v>---</v>
      </c>
    </row>
    <row r="53" spans="1:47" x14ac:dyDescent="0.25">
      <c r="A53" t="s">
        <v>49</v>
      </c>
      <c r="B53" s="27">
        <f>'Raw Plate Reader Measurements'!$P$27</f>
        <v>0.23799999999999999</v>
      </c>
      <c r="C53" s="27">
        <f>'Raw Plate Reader Measurements'!$P$28</f>
        <v>0.24199999999999999</v>
      </c>
      <c r="D53" s="27">
        <f>'Raw Plate Reader Measurements'!$P$29</f>
        <v>0.22800000000000001</v>
      </c>
      <c r="E53" s="27">
        <f>'Raw Plate Reader Measurements'!$P$30</f>
        <v>0.22500000000000001</v>
      </c>
      <c r="F53" s="3"/>
      <c r="G53" s="3"/>
      <c r="I53" s="27">
        <f>'Raw Plate Reader Measurements'!$E$27</f>
        <v>294000</v>
      </c>
      <c r="J53" s="27">
        <f>'Raw Plate Reader Measurements'!$E$28</f>
        <v>289000</v>
      </c>
      <c r="K53" s="27">
        <f>'Raw Plate Reader Measurements'!$E$29</f>
        <v>288000</v>
      </c>
      <c r="L53" s="27">
        <f>'Raw Plate Reader Measurements'!$E$30</f>
        <v>281000</v>
      </c>
      <c r="M53" s="3"/>
      <c r="N53" s="3"/>
      <c r="P53" s="4">
        <f t="shared" si="250"/>
        <v>0.19574999999999998</v>
      </c>
      <c r="Q53" s="4">
        <f t="shared" si="251"/>
        <v>0.19974999999999998</v>
      </c>
      <c r="R53" s="4">
        <f t="shared" si="252"/>
        <v>0.18575</v>
      </c>
      <c r="S53" s="4">
        <f t="shared" si="253"/>
        <v>0.18275</v>
      </c>
      <c r="T53" s="4" t="str">
        <f t="shared" si="254"/>
        <v>---</v>
      </c>
      <c r="U53" s="4" t="str">
        <f t="shared" si="255"/>
        <v>---</v>
      </c>
      <c r="W53" s="4">
        <f t="shared" si="256"/>
        <v>226625</v>
      </c>
      <c r="X53" s="4">
        <f t="shared" si="257"/>
        <v>221625</v>
      </c>
      <c r="Y53" s="4">
        <f t="shared" si="258"/>
        <v>220625</v>
      </c>
      <c r="Z53" s="4">
        <f t="shared" si="259"/>
        <v>213625</v>
      </c>
      <c r="AA53" s="4" t="str">
        <f t="shared" si="260"/>
        <v>---</v>
      </c>
      <c r="AB53" s="4" t="str">
        <f t="shared" si="261"/>
        <v>---</v>
      </c>
      <c r="AD53" s="15">
        <f t="shared" si="262"/>
        <v>0.14106880134181532</v>
      </c>
      <c r="AE53" s="15">
        <f t="shared" si="263"/>
        <v>0.13519383584278138</v>
      </c>
      <c r="AF53" s="15">
        <f t="shared" si="264"/>
        <v>0.14472742330542462</v>
      </c>
      <c r="AG53" s="15">
        <f t="shared" si="265"/>
        <v>0.14243595110638557</v>
      </c>
      <c r="AH53" s="15" t="str">
        <f t="shared" si="266"/>
        <v>---</v>
      </c>
      <c r="AI53" s="15" t="str">
        <f t="shared" si="267"/>
        <v>---</v>
      </c>
      <c r="AK53" s="15">
        <f t="shared" si="273"/>
        <v>0.14085650289910173</v>
      </c>
      <c r="AL53" s="15">
        <f t="shared" si="274"/>
        <v>4.0656918333412612E-3</v>
      </c>
      <c r="AM53" s="15">
        <f t="shared" si="275"/>
        <v>0.14081197152634273</v>
      </c>
      <c r="AN53" s="14">
        <f t="shared" si="276"/>
        <v>1.0295534067176006</v>
      </c>
      <c r="AP53" s="15">
        <f t="shared" si="277"/>
        <v>-1.9585075548353812</v>
      </c>
      <c r="AQ53" s="15">
        <f t="shared" si="268"/>
        <v>-2.0010457092914962</v>
      </c>
      <c r="AR53" s="15">
        <f t="shared" si="269"/>
        <v>-1.9329031449497915</v>
      </c>
      <c r="AS53" s="15">
        <f t="shared" si="270"/>
        <v>-1.9488628462336168</v>
      </c>
      <c r="AT53" s="15" t="str">
        <f t="shared" si="271"/>
        <v>---</v>
      </c>
      <c r="AU53" s="15" t="str">
        <f t="shared" si="272"/>
        <v>---</v>
      </c>
    </row>
    <row r="54" spans="1:47" x14ac:dyDescent="0.25">
      <c r="A54" t="s">
        <v>51</v>
      </c>
      <c r="B54" s="27">
        <f>'Raw Plate Reader Measurements'!$P$31</f>
        <v>0.214</v>
      </c>
      <c r="C54" s="27">
        <f>'Raw Plate Reader Measurements'!$P$32</f>
        <v>0.215</v>
      </c>
      <c r="D54" s="27">
        <f>'Raw Plate Reader Measurements'!$P$33</f>
        <v>0.22</v>
      </c>
      <c r="E54" s="27">
        <f>'Raw Plate Reader Measurements'!$P$34</f>
        <v>0.216</v>
      </c>
      <c r="F54" s="3"/>
      <c r="G54" s="3"/>
      <c r="I54" s="27">
        <f>'Raw Plate Reader Measurements'!$E$31</f>
        <v>246000</v>
      </c>
      <c r="J54" s="27">
        <f>'Raw Plate Reader Measurements'!$E$32</f>
        <v>256000</v>
      </c>
      <c r="K54" s="27">
        <f>'Raw Plate Reader Measurements'!$E$33</f>
        <v>254000</v>
      </c>
      <c r="L54" s="27">
        <f>'Raw Plate Reader Measurements'!$E$34</f>
        <v>253000</v>
      </c>
      <c r="M54" s="3"/>
      <c r="N54" s="3"/>
      <c r="P54" s="4">
        <f t="shared" si="250"/>
        <v>0.17174999999999999</v>
      </c>
      <c r="Q54" s="4">
        <f t="shared" si="251"/>
        <v>0.17274999999999999</v>
      </c>
      <c r="R54" s="4">
        <f t="shared" si="252"/>
        <v>0.17774999999999999</v>
      </c>
      <c r="S54" s="4">
        <f t="shared" si="253"/>
        <v>0.17374999999999999</v>
      </c>
      <c r="T54" s="4" t="str">
        <f t="shared" si="254"/>
        <v>---</v>
      </c>
      <c r="U54" s="4" t="str">
        <f t="shared" si="255"/>
        <v>---</v>
      </c>
      <c r="W54" s="4">
        <f t="shared" si="256"/>
        <v>178625</v>
      </c>
      <c r="X54" s="4">
        <f t="shared" si="257"/>
        <v>188625</v>
      </c>
      <c r="Y54" s="4">
        <f t="shared" si="258"/>
        <v>186625</v>
      </c>
      <c r="Z54" s="4">
        <f t="shared" si="259"/>
        <v>185625</v>
      </c>
      <c r="AA54" s="4" t="str">
        <f t="shared" si="260"/>
        <v>---</v>
      </c>
      <c r="AB54" s="4" t="str">
        <f t="shared" si="261"/>
        <v>---</v>
      </c>
      <c r="AD54" s="15">
        <f t="shared" si="262"/>
        <v>0.12672737113967178</v>
      </c>
      <c r="AE54" s="15">
        <f t="shared" si="263"/>
        <v>0.13304731866493863</v>
      </c>
      <c r="AF54" s="15">
        <f t="shared" si="264"/>
        <v>0.12793375323849365</v>
      </c>
      <c r="AG54" s="15">
        <f t="shared" si="265"/>
        <v>0.13017769673398155</v>
      </c>
      <c r="AH54" s="15" t="str">
        <f t="shared" si="266"/>
        <v>---</v>
      </c>
      <c r="AI54" s="15" t="str">
        <f t="shared" si="267"/>
        <v>---</v>
      </c>
      <c r="AK54" s="15">
        <f t="shared" si="273"/>
        <v>0.12947153494427138</v>
      </c>
      <c r="AL54" s="15">
        <f t="shared" si="274"/>
        <v>2.7796943028166963E-3</v>
      </c>
      <c r="AM54" s="15">
        <f t="shared" si="275"/>
        <v>0.12944925912275709</v>
      </c>
      <c r="AN54" s="14">
        <f t="shared" si="276"/>
        <v>1.0216268153733732</v>
      </c>
      <c r="AP54" s="15">
        <f t="shared" si="277"/>
        <v>-2.0657171838919113</v>
      </c>
      <c r="AQ54" s="15">
        <f t="shared" si="268"/>
        <v>-2.0170504345992506</v>
      </c>
      <c r="AR54" s="15">
        <f t="shared" si="269"/>
        <v>-2.0562427018634799</v>
      </c>
      <c r="AS54" s="15">
        <f t="shared" si="270"/>
        <v>-2.0388548639274213</v>
      </c>
      <c r="AT54" s="15" t="str">
        <f t="shared" si="271"/>
        <v>---</v>
      </c>
      <c r="AU54" s="15" t="str">
        <f t="shared" si="272"/>
        <v>---</v>
      </c>
    </row>
    <row r="55" spans="1:47" x14ac:dyDescent="0.25">
      <c r="A55" t="s">
        <v>52</v>
      </c>
      <c r="B55" s="27">
        <f>'Raw Plate Reader Measurements'!$Q$27</f>
        <v>0.36599999999999999</v>
      </c>
      <c r="C55" s="27">
        <f>'Raw Plate Reader Measurements'!$Q$28</f>
        <v>0.36399999999999999</v>
      </c>
      <c r="D55" s="27">
        <f>'Raw Plate Reader Measurements'!$Q$29</f>
        <v>0.36899999999999999</v>
      </c>
      <c r="E55" s="27">
        <f>'Raw Plate Reader Measurements'!$Q$30</f>
        <v>0.36</v>
      </c>
      <c r="F55" s="3"/>
      <c r="G55" s="3"/>
      <c r="I55" s="27">
        <f>'Raw Plate Reader Measurements'!$F$27</f>
        <v>85500</v>
      </c>
      <c r="J55" s="27">
        <f>'Raw Plate Reader Measurements'!$F$28</f>
        <v>83800</v>
      </c>
      <c r="K55" s="27">
        <f>'Raw Plate Reader Measurements'!$F$29</f>
        <v>83300</v>
      </c>
      <c r="L55" s="27">
        <f>'Raw Plate Reader Measurements'!$F$30</f>
        <v>81800</v>
      </c>
      <c r="M55" s="3"/>
      <c r="N55" s="3"/>
      <c r="P55" s="4">
        <f t="shared" si="250"/>
        <v>0.32374999999999998</v>
      </c>
      <c r="Q55" s="4">
        <f t="shared" si="251"/>
        <v>0.32174999999999998</v>
      </c>
      <c r="R55" s="4">
        <f t="shared" si="252"/>
        <v>0.32674999999999998</v>
      </c>
      <c r="S55" s="4">
        <f t="shared" si="253"/>
        <v>0.31774999999999998</v>
      </c>
      <c r="T55" s="4" t="str">
        <f t="shared" si="254"/>
        <v>---</v>
      </c>
      <c r="U55" s="4" t="str">
        <f t="shared" si="255"/>
        <v>---</v>
      </c>
      <c r="W55" s="4">
        <f t="shared" si="256"/>
        <v>18125</v>
      </c>
      <c r="X55" s="4">
        <f t="shared" si="257"/>
        <v>16425</v>
      </c>
      <c r="Y55" s="4">
        <f t="shared" si="258"/>
        <v>15925</v>
      </c>
      <c r="Z55" s="4">
        <f t="shared" si="259"/>
        <v>14425</v>
      </c>
      <c r="AA55" s="4" t="str">
        <f t="shared" si="260"/>
        <v>---</v>
      </c>
      <c r="AB55" s="4" t="str">
        <f t="shared" si="261"/>
        <v>---</v>
      </c>
      <c r="AD55" s="15">
        <f t="shared" si="262"/>
        <v>6.821708663659499E-3</v>
      </c>
      <c r="AE55" s="15">
        <f t="shared" si="263"/>
        <v>6.2203060382835856E-3</v>
      </c>
      <c r="AF55" s="15">
        <f t="shared" si="264"/>
        <v>5.9386642770046438E-3</v>
      </c>
      <c r="AG55" s="15">
        <f t="shared" si="265"/>
        <v>5.5316563543409561E-3</v>
      </c>
      <c r="AH55" s="15" t="str">
        <f t="shared" si="266"/>
        <v>---</v>
      </c>
      <c r="AI55" s="15" t="str">
        <f t="shared" si="267"/>
        <v>---</v>
      </c>
      <c r="AK55" s="15">
        <f t="shared" si="273"/>
        <v>6.1280838333221711E-3</v>
      </c>
      <c r="AL55" s="15">
        <f t="shared" si="274"/>
        <v>5.4197965716677613E-4</v>
      </c>
      <c r="AM55" s="15">
        <f t="shared" si="275"/>
        <v>6.1102956149640493E-3</v>
      </c>
      <c r="AN55" s="14">
        <f t="shared" si="276"/>
        <v>1.0918342481095082</v>
      </c>
      <c r="AP55" s="15">
        <f t="shared" si="277"/>
        <v>-4.9876453013124928</v>
      </c>
      <c r="AQ55" s="15">
        <f t="shared" si="268"/>
        <v>-5.0799361711450457</v>
      </c>
      <c r="AR55" s="15">
        <f t="shared" si="269"/>
        <v>-5.1262710400855882</v>
      </c>
      <c r="AS55" s="15">
        <f t="shared" si="270"/>
        <v>-5.1972679867148841</v>
      </c>
      <c r="AT55" s="15" t="str">
        <f t="shared" si="271"/>
        <v>---</v>
      </c>
      <c r="AU55" s="15" t="str">
        <f t="shared" si="272"/>
        <v>---</v>
      </c>
    </row>
    <row r="56" spans="1:47" x14ac:dyDescent="0.25">
      <c r="A56" t="s">
        <v>53</v>
      </c>
      <c r="B56" s="27">
        <f>'Raw Plate Reader Measurements'!$Q$31</f>
        <v>0.36499999999999999</v>
      </c>
      <c r="C56" s="27">
        <f>'Raw Plate Reader Measurements'!$Q$32</f>
        <v>0.35</v>
      </c>
      <c r="D56" s="27">
        <f>'Raw Plate Reader Measurements'!$Q$33</f>
        <v>0.34899999999999998</v>
      </c>
      <c r="E56" s="27">
        <f>'Raw Plate Reader Measurements'!$Q$34</f>
        <v>0.34300000000000003</v>
      </c>
      <c r="F56" s="3"/>
      <c r="G56" s="3"/>
      <c r="I56" s="27">
        <f>'Raw Plate Reader Measurements'!$F$31</f>
        <v>88700</v>
      </c>
      <c r="J56" s="27">
        <f>'Raw Plate Reader Measurements'!$F$32</f>
        <v>84400</v>
      </c>
      <c r="K56" s="27">
        <f>'Raw Plate Reader Measurements'!$F$33</f>
        <v>82300</v>
      </c>
      <c r="L56" s="27">
        <f>'Raw Plate Reader Measurements'!$F$34</f>
        <v>81900</v>
      </c>
      <c r="M56" s="3"/>
      <c r="N56" s="3"/>
      <c r="P56" s="4">
        <f t="shared" si="250"/>
        <v>0.32274999999999998</v>
      </c>
      <c r="Q56" s="4">
        <f t="shared" si="251"/>
        <v>0.30774999999999997</v>
      </c>
      <c r="R56" s="4">
        <f t="shared" si="252"/>
        <v>0.30674999999999997</v>
      </c>
      <c r="S56" s="4">
        <f t="shared" si="253"/>
        <v>0.30075000000000002</v>
      </c>
      <c r="T56" s="4" t="str">
        <f t="shared" si="254"/>
        <v>---</v>
      </c>
      <c r="U56" s="4" t="str">
        <f t="shared" si="255"/>
        <v>---</v>
      </c>
      <c r="W56" s="4">
        <f t="shared" si="256"/>
        <v>21325</v>
      </c>
      <c r="X56" s="4">
        <f t="shared" si="257"/>
        <v>17025</v>
      </c>
      <c r="Y56" s="4">
        <f t="shared" si="258"/>
        <v>14925</v>
      </c>
      <c r="Z56" s="4">
        <f t="shared" si="259"/>
        <v>14525</v>
      </c>
      <c r="AA56" s="4" t="str">
        <f t="shared" si="260"/>
        <v>---</v>
      </c>
      <c r="AB56" s="4" t="str">
        <f t="shared" si="261"/>
        <v>---</v>
      </c>
      <c r="AD56" s="15">
        <f t="shared" si="262"/>
        <v>8.0509609227613025E-3</v>
      </c>
      <c r="AE56" s="15">
        <f t="shared" si="263"/>
        <v>6.7408395326905455E-3</v>
      </c>
      <c r="AF56" s="15">
        <f t="shared" si="264"/>
        <v>5.9286347902145565E-3</v>
      </c>
      <c r="AG56" s="15">
        <f t="shared" si="265"/>
        <v>5.8848505059123316E-3</v>
      </c>
      <c r="AH56" s="15" t="str">
        <f t="shared" si="266"/>
        <v>---</v>
      </c>
      <c r="AI56" s="15" t="str">
        <f t="shared" si="267"/>
        <v>---</v>
      </c>
      <c r="AK56" s="15">
        <f t="shared" si="273"/>
        <v>6.651321437894684E-3</v>
      </c>
      <c r="AL56" s="15">
        <f t="shared" si="274"/>
        <v>1.012712176484943E-3</v>
      </c>
      <c r="AM56" s="15">
        <f t="shared" si="275"/>
        <v>6.5964907856799204E-3</v>
      </c>
      <c r="AN56" s="14">
        <f t="shared" si="276"/>
        <v>1.1580510654186402</v>
      </c>
      <c r="AP56" s="15">
        <f t="shared" si="277"/>
        <v>-4.8219638253884929</v>
      </c>
      <c r="AQ56" s="15">
        <f t="shared" si="268"/>
        <v>-4.9995708020684706</v>
      </c>
      <c r="AR56" s="15">
        <f t="shared" si="269"/>
        <v>-5.1279613133518387</v>
      </c>
      <c r="AS56" s="15">
        <f t="shared" si="270"/>
        <v>-5.1353739411562973</v>
      </c>
      <c r="AT56" s="15" t="str">
        <f t="shared" si="271"/>
        <v>---</v>
      </c>
      <c r="AU56" s="15" t="str">
        <f t="shared" si="272"/>
        <v>---</v>
      </c>
    </row>
    <row r="57" spans="1:47" x14ac:dyDescent="0.25">
      <c r="A57" t="s">
        <v>54</v>
      </c>
      <c r="B57" s="27">
        <f>'Raw Plate Reader Measurements'!$R$27</f>
        <v>0.11600000000000001</v>
      </c>
      <c r="C57" s="27">
        <f>'Raw Plate Reader Measurements'!$R$28</f>
        <v>0.11899999999999999</v>
      </c>
      <c r="D57" s="27">
        <f>'Raw Plate Reader Measurements'!$R$29</f>
        <v>0.11799999999999999</v>
      </c>
      <c r="E57" s="27">
        <f>'Raw Plate Reader Measurements'!$R$30</f>
        <v>0.11700000000000001</v>
      </c>
      <c r="F57" s="3"/>
      <c r="G57" s="3"/>
      <c r="I57" s="27">
        <f>'Raw Plate Reader Measurements'!$G$27</f>
        <v>278000</v>
      </c>
      <c r="J57" s="27">
        <f>'Raw Plate Reader Measurements'!$G$28</f>
        <v>279000</v>
      </c>
      <c r="K57" s="27">
        <f>'Raw Plate Reader Measurements'!$G$29</f>
        <v>270000</v>
      </c>
      <c r="L57" s="27">
        <f>'Raw Plate Reader Measurements'!$G$30</f>
        <v>270000</v>
      </c>
      <c r="M57" s="3"/>
      <c r="N57" s="3"/>
      <c r="P57" s="4">
        <f t="shared" si="250"/>
        <v>7.375000000000001E-2</v>
      </c>
      <c r="Q57" s="4">
        <f t="shared" si="251"/>
        <v>7.6749999999999985E-2</v>
      </c>
      <c r="R57" s="4">
        <f t="shared" si="252"/>
        <v>7.5749999999999984E-2</v>
      </c>
      <c r="S57" s="4">
        <f t="shared" si="253"/>
        <v>7.4750000000000011E-2</v>
      </c>
      <c r="T57" s="4" t="str">
        <f t="shared" si="254"/>
        <v>---</v>
      </c>
      <c r="U57" s="4" t="str">
        <f t="shared" si="255"/>
        <v>---</v>
      </c>
      <c r="W57" s="4">
        <f t="shared" si="256"/>
        <v>210625</v>
      </c>
      <c r="X57" s="4">
        <f t="shared" si="257"/>
        <v>211625</v>
      </c>
      <c r="Y57" s="4">
        <f t="shared" si="258"/>
        <v>202625</v>
      </c>
      <c r="Z57" s="4">
        <f t="shared" si="259"/>
        <v>202625</v>
      </c>
      <c r="AA57" s="4" t="str">
        <f t="shared" si="260"/>
        <v>---</v>
      </c>
      <c r="AB57" s="4" t="str">
        <f t="shared" si="261"/>
        <v>---</v>
      </c>
      <c r="AD57" s="15">
        <f t="shared" si="262"/>
        <v>0.34799485522512674</v>
      </c>
      <c r="AE57" s="15">
        <f t="shared" si="263"/>
        <v>0.33598007040346661</v>
      </c>
      <c r="AF57" s="15">
        <f t="shared" si="264"/>
        <v>0.3259382432732606</v>
      </c>
      <c r="AG57" s="15">
        <f t="shared" si="265"/>
        <v>0.33029862110969205</v>
      </c>
      <c r="AH57" s="15" t="str">
        <f t="shared" si="266"/>
        <v>---</v>
      </c>
      <c r="AI57" s="15" t="str">
        <f t="shared" si="267"/>
        <v>---</v>
      </c>
      <c r="AK57" s="15">
        <f t="shared" si="273"/>
        <v>0.3350529475028865</v>
      </c>
      <c r="AL57" s="15">
        <f t="shared" si="274"/>
        <v>9.5574401211891355E-3</v>
      </c>
      <c r="AM57" s="15">
        <f t="shared" si="275"/>
        <v>0.33495163751406093</v>
      </c>
      <c r="AN57" s="14">
        <f t="shared" si="276"/>
        <v>1.0287398513141586</v>
      </c>
      <c r="AP57" s="15">
        <f t="shared" si="277"/>
        <v>-1.0555675831527873</v>
      </c>
      <c r="AQ57" s="15">
        <f t="shared" si="268"/>
        <v>-1.090703435053491</v>
      </c>
      <c r="AR57" s="15">
        <f t="shared" si="269"/>
        <v>-1.1210473533731222</v>
      </c>
      <c r="AS57" s="15">
        <f t="shared" si="270"/>
        <v>-1.1077581212544398</v>
      </c>
      <c r="AT57" s="15" t="str">
        <f t="shared" si="271"/>
        <v>---</v>
      </c>
      <c r="AU57" s="15" t="str">
        <f t="shared" si="272"/>
        <v>---</v>
      </c>
    </row>
    <row r="58" spans="1:47" x14ac:dyDescent="0.25">
      <c r="A58" t="s">
        <v>55</v>
      </c>
      <c r="B58" s="27">
        <f>'Raw Plate Reader Measurements'!$R$31</f>
        <v>0.114</v>
      </c>
      <c r="C58" s="27">
        <f>'Raw Plate Reader Measurements'!$R$32</f>
        <v>0.11700000000000001</v>
      </c>
      <c r="D58" s="27">
        <f>'Raw Plate Reader Measurements'!$R$33</f>
        <v>0.11700000000000001</v>
      </c>
      <c r="E58" s="27">
        <f>'Raw Plate Reader Measurements'!$R$34</f>
        <v>0.114</v>
      </c>
      <c r="F58" s="3"/>
      <c r="G58" s="3"/>
      <c r="I58" s="27">
        <f>'Raw Plate Reader Measurements'!$G$31</f>
        <v>263000</v>
      </c>
      <c r="J58" s="27">
        <f>'Raw Plate Reader Measurements'!$G$32</f>
        <v>263000</v>
      </c>
      <c r="K58" s="27">
        <f>'Raw Plate Reader Measurements'!$G$33</f>
        <v>255000</v>
      </c>
      <c r="L58" s="27">
        <f>'Raw Plate Reader Measurements'!$G$34</f>
        <v>248000</v>
      </c>
      <c r="M58" s="3"/>
      <c r="N58" s="3"/>
      <c r="P58" s="4">
        <f t="shared" si="250"/>
        <v>7.1750000000000008E-2</v>
      </c>
      <c r="Q58" s="4">
        <f t="shared" si="251"/>
        <v>7.4750000000000011E-2</v>
      </c>
      <c r="R58" s="4">
        <f t="shared" si="252"/>
        <v>7.4750000000000011E-2</v>
      </c>
      <c r="S58" s="4">
        <f t="shared" si="253"/>
        <v>7.1750000000000008E-2</v>
      </c>
      <c r="T58" s="4" t="str">
        <f t="shared" si="254"/>
        <v>---</v>
      </c>
      <c r="U58" s="4" t="str">
        <f t="shared" si="255"/>
        <v>---</v>
      </c>
      <c r="W58" s="4">
        <f t="shared" si="256"/>
        <v>195625</v>
      </c>
      <c r="X58" s="4">
        <f t="shared" si="257"/>
        <v>195625</v>
      </c>
      <c r="Y58" s="4">
        <f t="shared" si="258"/>
        <v>187625</v>
      </c>
      <c r="Z58" s="4">
        <f t="shared" si="259"/>
        <v>180625</v>
      </c>
      <c r="AA58" s="4" t="str">
        <f t="shared" si="260"/>
        <v>---</v>
      </c>
      <c r="AB58" s="4" t="str">
        <f t="shared" si="261"/>
        <v>---</v>
      </c>
      <c r="AD58" s="15">
        <f t="shared" si="262"/>
        <v>0.33222122806493121</v>
      </c>
      <c r="AE58" s="15">
        <f t="shared" si="263"/>
        <v>0.31888793463088716</v>
      </c>
      <c r="AF58" s="15">
        <f t="shared" si="264"/>
        <v>0.30584715008368152</v>
      </c>
      <c r="AG58" s="15">
        <f t="shared" si="265"/>
        <v>0.30674739588103872</v>
      </c>
      <c r="AH58" s="15" t="str">
        <f t="shared" si="266"/>
        <v>---</v>
      </c>
      <c r="AI58" s="15" t="str">
        <f t="shared" si="267"/>
        <v>---</v>
      </c>
      <c r="AK58" s="15">
        <f t="shared" si="273"/>
        <v>0.31592592716513462</v>
      </c>
      <c r="AL58" s="15">
        <f t="shared" si="274"/>
        <v>1.2384634345737149E-2</v>
      </c>
      <c r="AM58" s="15">
        <f t="shared" si="275"/>
        <v>0.31574588362852396</v>
      </c>
      <c r="AN58" s="14">
        <f t="shared" si="276"/>
        <v>1.0396488590909774</v>
      </c>
      <c r="AP58" s="15">
        <f t="shared" si="277"/>
        <v>-1.1019541823847971</v>
      </c>
      <c r="AQ58" s="15">
        <f t="shared" si="268"/>
        <v>-1.1429155400158624</v>
      </c>
      <c r="AR58" s="15">
        <f t="shared" si="269"/>
        <v>-1.1846698113566541</v>
      </c>
      <c r="AS58" s="15">
        <f t="shared" si="270"/>
        <v>-1.1817306848125182</v>
      </c>
      <c r="AT58" s="15" t="str">
        <f t="shared" si="271"/>
        <v>---</v>
      </c>
      <c r="AU58" s="15" t="str">
        <f t="shared" si="272"/>
        <v>---</v>
      </c>
    </row>
    <row r="59" spans="1:47" x14ac:dyDescent="0.25">
      <c r="A59" t="s">
        <v>56</v>
      </c>
      <c r="B59" s="27">
        <f>'Raw Plate Reader Measurements'!$S$27</f>
        <v>0.308</v>
      </c>
      <c r="C59" s="27">
        <f>'Raw Plate Reader Measurements'!$S$28</f>
        <v>0.312</v>
      </c>
      <c r="D59" s="27">
        <f>'Raw Plate Reader Measurements'!$S$29</f>
        <v>0.3</v>
      </c>
      <c r="E59" s="27">
        <f>'Raw Plate Reader Measurements'!$S$30</f>
        <v>0.30299999999999999</v>
      </c>
      <c r="F59" s="3"/>
      <c r="G59" s="3"/>
      <c r="I59" s="27">
        <f>'Raw Plate Reader Measurements'!$H$27</f>
        <v>151000</v>
      </c>
      <c r="J59" s="27">
        <f>'Raw Plate Reader Measurements'!$H$28</f>
        <v>151000</v>
      </c>
      <c r="K59" s="27">
        <f>'Raw Plate Reader Measurements'!$H$29</f>
        <v>148000</v>
      </c>
      <c r="L59" s="27">
        <f>'Raw Plate Reader Measurements'!$H$30</f>
        <v>147000</v>
      </c>
      <c r="M59" s="3"/>
      <c r="N59" s="3"/>
      <c r="P59" s="4">
        <f t="shared" si="250"/>
        <v>0.26574999999999999</v>
      </c>
      <c r="Q59" s="4">
        <f t="shared" si="251"/>
        <v>0.26974999999999999</v>
      </c>
      <c r="R59" s="4">
        <f t="shared" si="252"/>
        <v>0.25774999999999998</v>
      </c>
      <c r="S59" s="4">
        <f t="shared" si="253"/>
        <v>0.26074999999999998</v>
      </c>
      <c r="T59" s="4" t="str">
        <f t="shared" si="254"/>
        <v>---</v>
      </c>
      <c r="U59" s="4" t="str">
        <f t="shared" si="255"/>
        <v>---</v>
      </c>
      <c r="W59" s="4">
        <f t="shared" si="256"/>
        <v>83625</v>
      </c>
      <c r="X59" s="4">
        <f t="shared" si="257"/>
        <v>83625</v>
      </c>
      <c r="Y59" s="4">
        <f t="shared" si="258"/>
        <v>80625</v>
      </c>
      <c r="Z59" s="4">
        <f t="shared" si="259"/>
        <v>79625</v>
      </c>
      <c r="AA59" s="4" t="str">
        <f t="shared" si="260"/>
        <v>---</v>
      </c>
      <c r="AB59" s="4" t="str">
        <f t="shared" si="261"/>
        <v>---</v>
      </c>
      <c r="AD59" s="15">
        <f t="shared" si="262"/>
        <v>3.8343149896549945E-2</v>
      </c>
      <c r="AE59" s="15">
        <f t="shared" si="263"/>
        <v>3.7774576774821676E-2</v>
      </c>
      <c r="AF59" s="15">
        <f t="shared" si="264"/>
        <v>3.8115005211132064E-2</v>
      </c>
      <c r="AG59" s="15">
        <f t="shared" si="265"/>
        <v>3.7209176462344534E-2</v>
      </c>
      <c r="AH59" s="15" t="str">
        <f t="shared" si="266"/>
        <v>---</v>
      </c>
      <c r="AI59" s="15" t="str">
        <f t="shared" si="267"/>
        <v>---</v>
      </c>
      <c r="AK59" s="15">
        <f t="shared" si="273"/>
        <v>3.7860477086212055E-2</v>
      </c>
      <c r="AL59" s="15">
        <f t="shared" si="274"/>
        <v>4.9306151555424886E-4</v>
      </c>
      <c r="AM59" s="15">
        <f t="shared" si="275"/>
        <v>3.7858060334354959E-2</v>
      </c>
      <c r="AN59" s="14">
        <f t="shared" si="276"/>
        <v>1.0131447722738915</v>
      </c>
      <c r="AP59" s="15">
        <f t="shared" si="277"/>
        <v>-3.2611793878131485</v>
      </c>
      <c r="AQ59" s="15">
        <f t="shared" si="268"/>
        <v>-3.2761189747293353</v>
      </c>
      <c r="AR59" s="15">
        <f t="shared" si="269"/>
        <v>-3.2671472368206169</v>
      </c>
      <c r="AS59" s="15">
        <f t="shared" si="270"/>
        <v>-3.2911998690280386</v>
      </c>
      <c r="AT59" s="15" t="str">
        <f t="shared" si="271"/>
        <v>---</v>
      </c>
      <c r="AU59" s="15" t="str">
        <f t="shared" si="272"/>
        <v>---</v>
      </c>
    </row>
    <row r="60" spans="1:47" x14ac:dyDescent="0.25">
      <c r="A60" t="s">
        <v>57</v>
      </c>
      <c r="B60" s="27">
        <f>'Raw Plate Reader Measurements'!$S$31</f>
        <v>0.32700000000000001</v>
      </c>
      <c r="C60" s="27">
        <f>'Raw Plate Reader Measurements'!$S$32</f>
        <v>0.315</v>
      </c>
      <c r="D60" s="27">
        <f>'Raw Plate Reader Measurements'!$S$33</f>
        <v>0.32600000000000001</v>
      </c>
      <c r="E60" s="27">
        <f>'Raw Plate Reader Measurements'!$S$34</f>
        <v>0.32900000000000001</v>
      </c>
      <c r="F60" s="3"/>
      <c r="G60" s="3"/>
      <c r="I60" s="27">
        <f>'Raw Plate Reader Measurements'!$H$31</f>
        <v>160000</v>
      </c>
      <c r="J60" s="27">
        <f>'Raw Plate Reader Measurements'!$H$32</f>
        <v>152000</v>
      </c>
      <c r="K60" s="27">
        <f>'Raw Plate Reader Measurements'!$H$33</f>
        <v>152000</v>
      </c>
      <c r="L60" s="27">
        <f>'Raw Plate Reader Measurements'!$H$34</f>
        <v>160000</v>
      </c>
      <c r="M60" s="3"/>
      <c r="N60" s="3"/>
      <c r="P60" s="4">
        <f t="shared" si="250"/>
        <v>0.28475</v>
      </c>
      <c r="Q60" s="4">
        <f t="shared" si="251"/>
        <v>0.27274999999999999</v>
      </c>
      <c r="R60" s="4">
        <f t="shared" si="252"/>
        <v>0.28375</v>
      </c>
      <c r="S60" s="4">
        <f t="shared" si="253"/>
        <v>0.28675</v>
      </c>
      <c r="T60" s="4" t="str">
        <f t="shared" si="254"/>
        <v>---</v>
      </c>
      <c r="U60" s="4" t="str">
        <f t="shared" si="255"/>
        <v>---</v>
      </c>
      <c r="W60" s="4">
        <f t="shared" si="256"/>
        <v>92625</v>
      </c>
      <c r="X60" s="4">
        <f t="shared" si="257"/>
        <v>84625</v>
      </c>
      <c r="Y60" s="4">
        <f t="shared" si="258"/>
        <v>84625</v>
      </c>
      <c r="Z60" s="4">
        <f t="shared" si="259"/>
        <v>92625</v>
      </c>
      <c r="AA60" s="4" t="str">
        <f t="shared" si="260"/>
        <v>---</v>
      </c>
      <c r="AB60" s="4" t="str">
        <f t="shared" si="261"/>
        <v>---</v>
      </c>
      <c r="AD60" s="15">
        <f t="shared" si="262"/>
        <v>3.9635963338102612E-2</v>
      </c>
      <c r="AE60" s="15">
        <f t="shared" si="263"/>
        <v>3.7805836537565904E-2</v>
      </c>
      <c r="AF60" s="15">
        <f t="shared" si="264"/>
        <v>3.6340235825977445E-2</v>
      </c>
      <c r="AG60" s="15">
        <f t="shared" si="265"/>
        <v>3.9359513724584891E-2</v>
      </c>
      <c r="AH60" s="15" t="str">
        <f t="shared" si="266"/>
        <v>---</v>
      </c>
      <c r="AI60" s="15" t="str">
        <f t="shared" si="267"/>
        <v>---</v>
      </c>
      <c r="AK60" s="15">
        <f t="shared" si="273"/>
        <v>3.8285387356557718E-2</v>
      </c>
      <c r="AL60" s="15">
        <f t="shared" si="274"/>
        <v>1.5265851216939175E-3</v>
      </c>
      <c r="AM60" s="15">
        <f t="shared" si="275"/>
        <v>3.8262331841812103E-2</v>
      </c>
      <c r="AN60" s="14">
        <f t="shared" si="276"/>
        <v>1.0410003175717955</v>
      </c>
      <c r="AP60" s="15">
        <f t="shared" si="277"/>
        <v>-3.2280184077505245</v>
      </c>
      <c r="AQ60" s="15">
        <f t="shared" si="268"/>
        <v>-3.2752917825202252</v>
      </c>
      <c r="AR60" s="15">
        <f t="shared" si="269"/>
        <v>-3.3148297266026572</v>
      </c>
      <c r="AS60" s="15">
        <f t="shared" si="270"/>
        <v>-3.2350175614327132</v>
      </c>
      <c r="AT60" s="15" t="str">
        <f t="shared" si="271"/>
        <v>---</v>
      </c>
      <c r="AU60" s="15" t="str">
        <f t="shared" si="272"/>
        <v>---</v>
      </c>
    </row>
    <row r="61" spans="1:47" x14ac:dyDescent="0.25">
      <c r="A61" t="s">
        <v>58</v>
      </c>
      <c r="B61" s="27">
        <f>'Raw Plate Reader Measurements'!$T$27</f>
        <v>0.33800000000000002</v>
      </c>
      <c r="C61" s="27">
        <f>'Raw Plate Reader Measurements'!$T$28</f>
        <v>0.33900000000000002</v>
      </c>
      <c r="D61" s="27">
        <f>'Raw Plate Reader Measurements'!$T$29</f>
        <v>0.314</v>
      </c>
      <c r="E61" s="27">
        <f>'Raw Plate Reader Measurements'!$T$30</f>
        <v>0.32500000000000001</v>
      </c>
      <c r="F61" s="3"/>
      <c r="G61" s="3"/>
      <c r="I61" s="27">
        <f>'Raw Plate Reader Measurements'!$I$27</f>
        <v>77700</v>
      </c>
      <c r="J61" s="27">
        <f>'Raw Plate Reader Measurements'!$I$28</f>
        <v>77100</v>
      </c>
      <c r="K61" s="27">
        <f>'Raw Plate Reader Measurements'!$I$29</f>
        <v>65500</v>
      </c>
      <c r="L61" s="27">
        <f>'Raw Plate Reader Measurements'!$I$30</f>
        <v>74900</v>
      </c>
      <c r="M61" s="3"/>
      <c r="N61" s="3"/>
      <c r="P61" s="4">
        <f t="shared" si="250"/>
        <v>0.29575000000000001</v>
      </c>
      <c r="Q61" s="4">
        <f t="shared" si="251"/>
        <v>0.29675000000000001</v>
      </c>
      <c r="R61" s="4">
        <f t="shared" si="252"/>
        <v>0.27174999999999999</v>
      </c>
      <c r="S61" s="4">
        <f t="shared" si="253"/>
        <v>0.28275</v>
      </c>
      <c r="T61" s="4" t="str">
        <f t="shared" si="254"/>
        <v>---</v>
      </c>
      <c r="U61" s="4" t="str">
        <f t="shared" si="255"/>
        <v>---</v>
      </c>
      <c r="W61" s="4">
        <f t="shared" si="256"/>
        <v>10325</v>
      </c>
      <c r="X61" s="4">
        <f t="shared" si="257"/>
        <v>9725</v>
      </c>
      <c r="Y61" s="4">
        <f t="shared" si="258"/>
        <v>-1875</v>
      </c>
      <c r="Z61" s="4">
        <f t="shared" si="259"/>
        <v>7525</v>
      </c>
      <c r="AA61" s="4" t="str">
        <f t="shared" si="260"/>
        <v>---</v>
      </c>
      <c r="AB61" s="4" t="str">
        <f t="shared" si="261"/>
        <v>---</v>
      </c>
      <c r="AD61" s="15">
        <f t="shared" si="262"/>
        <v>4.2539289977302913E-3</v>
      </c>
      <c r="AE61" s="15">
        <f t="shared" si="263"/>
        <v>3.993225282935004E-3</v>
      </c>
      <c r="AF61" s="15">
        <f t="shared" si="264"/>
        <v>-8.4073020202129101E-4</v>
      </c>
      <c r="AG61" s="15">
        <f t="shared" si="265"/>
        <v>3.2428646343500155E-3</v>
      </c>
      <c r="AH61" s="15" t="str">
        <f t="shared" si="266"/>
        <v>---</v>
      </c>
      <c r="AI61" s="15" t="str">
        <f t="shared" si="267"/>
        <v>---</v>
      </c>
      <c r="AK61" s="15">
        <f t="shared" si="273"/>
        <v>2.6623221782485053E-3</v>
      </c>
      <c r="AL61" s="15">
        <f t="shared" si="274"/>
        <v>2.3743715564429071E-3</v>
      </c>
      <c r="AM61" s="15" t="e">
        <f t="shared" si="275"/>
        <v>#NUM!</v>
      </c>
      <c r="AN61" s="14" t="e">
        <f t="shared" si="276"/>
        <v>#NUM!</v>
      </c>
      <c r="AP61" s="15">
        <f t="shared" si="277"/>
        <v>-5.4599122530508835</v>
      </c>
      <c r="AQ61" s="15">
        <f t="shared" si="268"/>
        <v>-5.5231560330247511</v>
      </c>
      <c r="AR61" s="15" t="e">
        <f t="shared" si="269"/>
        <v>#NUM!</v>
      </c>
      <c r="AS61" s="15">
        <f t="shared" si="270"/>
        <v>-5.7312981934007743</v>
      </c>
      <c r="AT61" s="15" t="str">
        <f t="shared" si="271"/>
        <v>---</v>
      </c>
      <c r="AU61" s="15" t="str">
        <f t="shared" si="272"/>
        <v>---</v>
      </c>
    </row>
    <row r="62" spans="1:47" x14ac:dyDescent="0.25">
      <c r="A62" t="s">
        <v>59</v>
      </c>
      <c r="B62" s="27">
        <f>'Raw Plate Reader Measurements'!$T$31</f>
        <v>0.34200000000000003</v>
      </c>
      <c r="C62" s="27">
        <f>'Raw Plate Reader Measurements'!$T$32</f>
        <v>0.34599999999999997</v>
      </c>
      <c r="D62" s="27">
        <f>'Raw Plate Reader Measurements'!$T$33</f>
        <v>0.34300000000000003</v>
      </c>
      <c r="E62" s="27">
        <f>'Raw Plate Reader Measurements'!$T$34</f>
        <v>0.33900000000000002</v>
      </c>
      <c r="F62" s="3"/>
      <c r="G62" s="3"/>
      <c r="I62" s="27">
        <f>'Raw Plate Reader Measurements'!$I$31</f>
        <v>78100</v>
      </c>
      <c r="J62" s="27">
        <f>'Raw Plate Reader Measurements'!$I$32</f>
        <v>77800</v>
      </c>
      <c r="K62" s="27">
        <f>'Raw Plate Reader Measurements'!$I$33</f>
        <v>76000</v>
      </c>
      <c r="L62" s="27">
        <f>'Raw Plate Reader Measurements'!$I$34</f>
        <v>75700</v>
      </c>
      <c r="M62" s="3"/>
      <c r="N62" s="3"/>
      <c r="P62" s="4">
        <f t="shared" si="250"/>
        <v>0.29975000000000002</v>
      </c>
      <c r="Q62" s="4">
        <f t="shared" si="251"/>
        <v>0.30374999999999996</v>
      </c>
      <c r="R62" s="4">
        <f t="shared" si="252"/>
        <v>0.30075000000000002</v>
      </c>
      <c r="S62" s="4">
        <f t="shared" si="253"/>
        <v>0.29675000000000001</v>
      </c>
      <c r="T62" s="4" t="str">
        <f t="shared" si="254"/>
        <v>---</v>
      </c>
      <c r="U62" s="4" t="str">
        <f t="shared" si="255"/>
        <v>---</v>
      </c>
      <c r="W62" s="4">
        <f t="shared" si="256"/>
        <v>10725</v>
      </c>
      <c r="X62" s="4">
        <f t="shared" si="257"/>
        <v>10425</v>
      </c>
      <c r="Y62" s="4">
        <f t="shared" si="258"/>
        <v>8625</v>
      </c>
      <c r="Z62" s="4">
        <f t="shared" si="259"/>
        <v>8325</v>
      </c>
      <c r="AA62" s="4" t="str">
        <f t="shared" si="260"/>
        <v>---</v>
      </c>
      <c r="AB62" s="4" t="str">
        <f t="shared" si="261"/>
        <v>---</v>
      </c>
      <c r="AD62" s="15">
        <f t="shared" si="262"/>
        <v>4.3597645815643526E-3</v>
      </c>
      <c r="AE62" s="15">
        <f t="shared" si="263"/>
        <v>4.1820065321482441E-3</v>
      </c>
      <c r="AF62" s="15">
        <f t="shared" si="264"/>
        <v>3.494446513837787E-3</v>
      </c>
      <c r="AG62" s="15">
        <f t="shared" si="265"/>
        <v>3.4183650879623553E-3</v>
      </c>
      <c r="AH62" s="15" t="str">
        <f t="shared" si="266"/>
        <v>---</v>
      </c>
      <c r="AI62" s="15" t="str">
        <f t="shared" si="267"/>
        <v>---</v>
      </c>
      <c r="AK62" s="15">
        <f t="shared" si="273"/>
        <v>3.8636456788781848E-3</v>
      </c>
      <c r="AL62" s="15">
        <f t="shared" si="274"/>
        <v>4.7681947199132034E-4</v>
      </c>
      <c r="AM62" s="15">
        <f t="shared" si="275"/>
        <v>3.8415911914202305E-3</v>
      </c>
      <c r="AN62" s="14">
        <f t="shared" si="276"/>
        <v>1.1315371277493715</v>
      </c>
      <c r="AP62" s="15">
        <f t="shared" si="277"/>
        <v>-5.4353372181330268</v>
      </c>
      <c r="AQ62" s="15">
        <f t="shared" si="268"/>
        <v>-5.4769641160093769</v>
      </c>
      <c r="AR62" s="15">
        <f t="shared" si="269"/>
        <v>-5.6565802809768488</v>
      </c>
      <c r="AS62" s="15">
        <f t="shared" si="270"/>
        <v>-5.678592886662754</v>
      </c>
      <c r="AT62" s="15" t="str">
        <f t="shared" si="271"/>
        <v>---</v>
      </c>
      <c r="AU62" s="15" t="str">
        <f t="shared" si="272"/>
        <v>---</v>
      </c>
    </row>
    <row r="64" spans="1:47" x14ac:dyDescent="0.25">
      <c r="A64" s="24" t="s">
        <v>41</v>
      </c>
    </row>
    <row r="65" spans="1:47" x14ac:dyDescent="0.25">
      <c r="A65" t="s">
        <v>44</v>
      </c>
      <c r="B65" s="27">
        <f>'Raw Plate Reader Measurements'!$M$37</f>
        <v>0.4</v>
      </c>
      <c r="C65" s="27">
        <f>'Raw Plate Reader Measurements'!$M$38</f>
        <v>0.41799999999999998</v>
      </c>
      <c r="D65" s="27">
        <f>'Raw Plate Reader Measurements'!$M$39</f>
        <v>0.40799999999999997</v>
      </c>
      <c r="E65" s="27">
        <f>'Raw Plate Reader Measurements'!$M$40</f>
        <v>0.39</v>
      </c>
      <c r="F65" s="3"/>
      <c r="G65" s="3"/>
      <c r="I65" s="27">
        <f>'Raw Plate Reader Measurements'!$B$37</f>
        <v>77900</v>
      </c>
      <c r="J65" s="27">
        <f>'Raw Plate Reader Measurements'!$B$38</f>
        <v>75400</v>
      </c>
      <c r="K65" s="27">
        <f>'Raw Plate Reader Measurements'!$B$39</f>
        <v>75900</v>
      </c>
      <c r="L65" s="27">
        <f>'Raw Plate Reader Measurements'!$B$40</f>
        <v>74700</v>
      </c>
      <c r="M65" s="3"/>
      <c r="N65" s="3"/>
      <c r="P65" s="4">
        <f t="shared" ref="P65:P80" si="278">IF(ISBLANK(B65),"---", B65-$B$9)</f>
        <v>0.35775000000000001</v>
      </c>
      <c r="Q65" s="4">
        <f t="shared" ref="Q65:Q80" si="279">IF(ISBLANK(C65),"---", C65-$B$9)</f>
        <v>0.37574999999999997</v>
      </c>
      <c r="R65" s="4">
        <f t="shared" ref="R65:R80" si="280">IF(ISBLANK(D65),"---", D65-$B$9)</f>
        <v>0.36574999999999996</v>
      </c>
      <c r="S65" s="4">
        <f t="shared" ref="S65:S80" si="281">IF(ISBLANK(E65),"---", E65-$B$9)</f>
        <v>0.34775</v>
      </c>
      <c r="T65" s="4" t="str">
        <f t="shared" ref="T65:T80" si="282">IF(ISBLANK(F65),"---", F65-$B$9)</f>
        <v>---</v>
      </c>
      <c r="U65" s="4" t="str">
        <f t="shared" ref="U65:U80" si="283">IF(ISBLANK(G65),"---", G65-$B$9)</f>
        <v>---</v>
      </c>
      <c r="W65" s="4">
        <f t="shared" ref="W65:W80" si="284">IF(ISBLANK(I65),"---",I65-$I$9)</f>
        <v>10525</v>
      </c>
      <c r="X65" s="4">
        <f t="shared" ref="X65:X80" si="285">IF(ISBLANK(J65),"---",J65-$I$9)</f>
        <v>8025</v>
      </c>
      <c r="Y65" s="4">
        <f t="shared" ref="Y65:Y80" si="286">IF(ISBLANK(K65),"---",K65-$I$9)</f>
        <v>8525</v>
      </c>
      <c r="Z65" s="4">
        <f t="shared" ref="Z65:Z80" si="287">IF(ISBLANK(L65),"---",L65-$I$9)</f>
        <v>7325</v>
      </c>
      <c r="AA65" s="4" t="str">
        <f t="shared" ref="AA65:AA80" si="288">IF(ISBLANK(M65),"---",M65-$I$9)</f>
        <v>---</v>
      </c>
      <c r="AB65" s="4" t="str">
        <f t="shared" ref="AB65:AB80" si="289">IF(ISBLANK(N65),"---",N65-$I$9)</f>
        <v>---</v>
      </c>
      <c r="AD65" s="15">
        <f t="shared" ref="AD65:AD80" si="290">IF(AND(ISNUMBER(W65),ISNUMBER(P65)),(W65*$B$3)/(P65*$B$2),"---")</f>
        <v>3.5848203136305359E-3</v>
      </c>
      <c r="AE65" s="15">
        <f t="shared" ref="AE65:AE80" si="291">IF(AND(ISNUMBER(X65),ISNUMBER(Q65)),(X65*$B$3)/(Q65*$B$2),"---")</f>
        <v>2.6023816118933953E-3</v>
      </c>
      <c r="AF65" s="15">
        <f t="shared" ref="AF65:AF80" si="292">IF(AND(ISNUMBER(Y65),ISNUMBER(R65)),(Y65*$B$3)/(R65*$B$2),"---")</f>
        <v>2.8401088338357336E-3</v>
      </c>
      <c r="AG65" s="15">
        <f t="shared" ref="AG65:AG80" si="293">IF(AND(ISNUMBER(Z65),ISNUMBER(S65)),(Z65*$B$3)/(S65*$B$2),"---")</f>
        <v>2.5666427296617586E-3</v>
      </c>
      <c r="AH65" s="15" t="str">
        <f t="shared" ref="AH65:AH80" si="294">IF(AND(ISNUMBER(AA65),ISNUMBER(T65)),(AA65*$B$3)/(T65*$B$2),"---")</f>
        <v>---</v>
      </c>
      <c r="AI65" s="15" t="str">
        <f t="shared" ref="AI65:AI80" si="295">IF(AND(ISNUMBER(AB65),ISNUMBER(U65)),(AB65*$B$3)/(U65*$B$2),"---")</f>
        <v>---</v>
      </c>
      <c r="AK65" s="15">
        <f>AVERAGE(AD65:AI65)</f>
        <v>2.8984883722553562E-3</v>
      </c>
      <c r="AL65" s="15">
        <f>STDEV(AD65:AI65)</f>
        <v>4.7337809000780925E-4</v>
      </c>
      <c r="AM65" s="15">
        <f>GEOMEAN(AD65:AI65)</f>
        <v>2.8716710771245339E-3</v>
      </c>
      <c r="AN65" s="14">
        <f>EXP(STDEV(AP65:AU65))</f>
        <v>1.1670981597716996</v>
      </c>
      <c r="AP65" s="15">
        <f>IF(ISNUMBER(AD65),LN(AD65),"---")</f>
        <v>-5.6310469279075992</v>
      </c>
      <c r="AQ65" s="15">
        <f t="shared" ref="AQ65:AQ80" si="296">IF(ISNUMBER(AE65),LN(AE65),"---")</f>
        <v>-5.9513282486564885</v>
      </c>
      <c r="AR65" s="15">
        <f t="shared" ref="AR65:AR80" si="297">IF(ISNUMBER(AF65),LN(AF65),"---")</f>
        <v>-5.8639129057701371</v>
      </c>
      <c r="AS65" s="15">
        <f t="shared" ref="AS65:AS80" si="298">IF(ISNUMBER(AG65),LN(AG65),"---")</f>
        <v>-5.965156564939905</v>
      </c>
      <c r="AT65" s="15" t="str">
        <f t="shared" ref="AT65:AT80" si="299">IF(ISNUMBER(AH65),LN(AH65),"---")</f>
        <v>---</v>
      </c>
      <c r="AU65" s="15" t="str">
        <f t="shared" ref="AU65:AU80" si="300">IF(ISNUMBER(AI65),LN(AI65),"---")</f>
        <v>---</v>
      </c>
    </row>
    <row r="66" spans="1:47" x14ac:dyDescent="0.25">
      <c r="A66" t="s">
        <v>45</v>
      </c>
      <c r="B66" s="27">
        <f>'Raw Plate Reader Measurements'!$M$41</f>
        <v>0.42199999999999999</v>
      </c>
      <c r="C66" s="27">
        <f>'Raw Plate Reader Measurements'!$M$42</f>
        <v>0.436</v>
      </c>
      <c r="D66" s="27">
        <f>'Raw Plate Reader Measurements'!$M$43</f>
        <v>0.437</v>
      </c>
      <c r="E66" s="27">
        <f>'Raw Plate Reader Measurements'!$M$44</f>
        <v>0.443</v>
      </c>
      <c r="F66" s="3"/>
      <c r="G66" s="3"/>
      <c r="I66" s="27">
        <f>'Raw Plate Reader Measurements'!$B$41</f>
        <v>79600</v>
      </c>
      <c r="J66" s="27">
        <f>'Raw Plate Reader Measurements'!$B$42</f>
        <v>82200</v>
      </c>
      <c r="K66" s="27">
        <f>'Raw Plate Reader Measurements'!$B$43</f>
        <v>84000</v>
      </c>
      <c r="L66" s="27">
        <f>'Raw Plate Reader Measurements'!$B$44</f>
        <v>85200</v>
      </c>
      <c r="M66" s="3"/>
      <c r="N66" s="3"/>
      <c r="P66" s="4">
        <f t="shared" si="278"/>
        <v>0.37974999999999998</v>
      </c>
      <c r="Q66" s="4">
        <f t="shared" si="279"/>
        <v>0.39374999999999999</v>
      </c>
      <c r="R66" s="4">
        <f t="shared" si="280"/>
        <v>0.39474999999999999</v>
      </c>
      <c r="S66" s="4">
        <f t="shared" si="281"/>
        <v>0.40075</v>
      </c>
      <c r="T66" s="4" t="str">
        <f t="shared" si="282"/>
        <v>---</v>
      </c>
      <c r="U66" s="4" t="str">
        <f t="shared" si="283"/>
        <v>---</v>
      </c>
      <c r="W66" s="4">
        <f t="shared" si="284"/>
        <v>12225</v>
      </c>
      <c r="X66" s="4">
        <f t="shared" si="285"/>
        <v>14825</v>
      </c>
      <c r="Y66" s="4">
        <f t="shared" si="286"/>
        <v>16625</v>
      </c>
      <c r="Z66" s="4">
        <f t="shared" si="287"/>
        <v>17825</v>
      </c>
      <c r="AA66" s="4" t="str">
        <f t="shared" si="288"/>
        <v>---</v>
      </c>
      <c r="AB66" s="4" t="str">
        <f t="shared" si="289"/>
        <v>---</v>
      </c>
      <c r="AD66" s="15">
        <f t="shared" si="290"/>
        <v>3.9226179835242748E-3</v>
      </c>
      <c r="AE66" s="15">
        <f t="shared" si="291"/>
        <v>4.5877428287924302E-3</v>
      </c>
      <c r="AF66" s="15">
        <f t="shared" si="292"/>
        <v>5.131737641394133E-3</v>
      </c>
      <c r="AG66" s="15">
        <f t="shared" si="293"/>
        <v>5.4197710060533422E-3</v>
      </c>
      <c r="AH66" s="15" t="str">
        <f t="shared" si="294"/>
        <v>---</v>
      </c>
      <c r="AI66" s="15" t="str">
        <f t="shared" si="295"/>
        <v>---</v>
      </c>
      <c r="AK66" s="15">
        <f>AVERAGE(AD66:AI66)</f>
        <v>4.7654673649410451E-3</v>
      </c>
      <c r="AL66" s="15">
        <f>STDEV(AD66:AI66)</f>
        <v>6.5935530651531219E-4</v>
      </c>
      <c r="AM66" s="15">
        <f>GEOMEAN(AD66:AI66)</f>
        <v>4.7299343795109998E-3</v>
      </c>
      <c r="AN66" s="14">
        <f>EXP(STDEV(AP66:AU66))</f>
        <v>1.1534511049942298</v>
      </c>
      <c r="AP66" s="15">
        <f>IF(ISNUMBER(AD66),LN(AD66),"---")</f>
        <v>-5.5409959951544305</v>
      </c>
      <c r="AQ66" s="15">
        <f t="shared" si="296"/>
        <v>-5.3843671342955375</v>
      </c>
      <c r="AR66" s="15">
        <f t="shared" si="297"/>
        <v>-5.2723109556333174</v>
      </c>
      <c r="AS66" s="15">
        <f t="shared" si="298"/>
        <v>-5.2177017142287871</v>
      </c>
      <c r="AT66" s="15" t="str">
        <f t="shared" si="299"/>
        <v>---</v>
      </c>
      <c r="AU66" s="15" t="str">
        <f t="shared" si="300"/>
        <v>---</v>
      </c>
    </row>
    <row r="67" spans="1:47" x14ac:dyDescent="0.25">
      <c r="A67" t="s">
        <v>46</v>
      </c>
      <c r="B67" s="27">
        <f>'Raw Plate Reader Measurements'!$N$37</f>
        <v>0.218</v>
      </c>
      <c r="C67" s="27">
        <f>'Raw Plate Reader Measurements'!$N$38</f>
        <v>0.24099999999999999</v>
      </c>
      <c r="D67" s="27">
        <f>'Raw Plate Reader Measurements'!$N$39</f>
        <v>0.23300000000000001</v>
      </c>
      <c r="E67" s="27">
        <f>'Raw Plate Reader Measurements'!$N$40</f>
        <v>0.22700000000000001</v>
      </c>
      <c r="F67" s="3"/>
      <c r="G67" s="3"/>
      <c r="I67" s="27">
        <f>'Raw Plate Reader Measurements'!$C$37</f>
        <v>297000</v>
      </c>
      <c r="J67" s="27">
        <f>'Raw Plate Reader Measurements'!$C$38</f>
        <v>298000</v>
      </c>
      <c r="K67" s="27">
        <f>'Raw Plate Reader Measurements'!$C$39</f>
        <v>303000</v>
      </c>
      <c r="L67" s="27">
        <f>'Raw Plate Reader Measurements'!$C$40</f>
        <v>304000</v>
      </c>
      <c r="M67" s="3"/>
      <c r="N67" s="3"/>
      <c r="P67" s="4">
        <f t="shared" si="278"/>
        <v>0.17574999999999999</v>
      </c>
      <c r="Q67" s="4">
        <f t="shared" si="279"/>
        <v>0.19874999999999998</v>
      </c>
      <c r="R67" s="4">
        <f t="shared" si="280"/>
        <v>0.19075</v>
      </c>
      <c r="S67" s="4">
        <f t="shared" si="281"/>
        <v>0.18475</v>
      </c>
      <c r="T67" s="4" t="str">
        <f t="shared" si="282"/>
        <v>---</v>
      </c>
      <c r="U67" s="4" t="str">
        <f t="shared" si="283"/>
        <v>---</v>
      </c>
      <c r="W67" s="4">
        <f t="shared" si="284"/>
        <v>229625</v>
      </c>
      <c r="X67" s="4">
        <f t="shared" si="285"/>
        <v>230625</v>
      </c>
      <c r="Y67" s="4">
        <f t="shared" si="286"/>
        <v>235625</v>
      </c>
      <c r="Z67" s="4">
        <f t="shared" si="287"/>
        <v>236625</v>
      </c>
      <c r="AA67" s="4" t="str">
        <f t="shared" si="288"/>
        <v>---</v>
      </c>
      <c r="AB67" s="4" t="str">
        <f t="shared" si="289"/>
        <v>---</v>
      </c>
      <c r="AC67" s="12"/>
      <c r="AD67" s="15">
        <f t="shared" si="290"/>
        <v>0.15920209021052178</v>
      </c>
      <c r="AE67" s="15">
        <f t="shared" si="291"/>
        <v>0.14139178457918064</v>
      </c>
      <c r="AF67" s="15">
        <f t="shared" si="292"/>
        <v>0.15051568198257884</v>
      </c>
      <c r="AG67" s="15">
        <f t="shared" si="293"/>
        <v>0.15606341633986395</v>
      </c>
      <c r="AH67" s="15" t="str">
        <f t="shared" si="294"/>
        <v>---</v>
      </c>
      <c r="AI67" s="15" t="str">
        <f t="shared" si="295"/>
        <v>---</v>
      </c>
      <c r="AJ67" s="12"/>
      <c r="AK67" s="15">
        <f t="shared" ref="AK67:AK80" si="301">AVERAGE(AD67:AI67)</f>
        <v>0.15179324327803631</v>
      </c>
      <c r="AL67" s="15">
        <f t="shared" ref="AL67:AL80" si="302">STDEV(AD67:AI67)</f>
        <v>7.8091377410187254E-3</v>
      </c>
      <c r="AM67" s="15">
        <f t="shared" ref="AM67:AM80" si="303">GEOMEAN(AD67:AI67)</f>
        <v>0.15164006099802968</v>
      </c>
      <c r="AN67" s="14">
        <f t="shared" ref="AN67:AN80" si="304">EXP(STDEV(AP67:AU67))</f>
        <v>1.053493352540249</v>
      </c>
      <c r="AP67" s="15">
        <f t="shared" ref="AP67:AP80" si="305">IF(ISNUMBER(AD67),LN(AD67),"---")</f>
        <v>-1.8375808761949686</v>
      </c>
      <c r="AQ67" s="15">
        <f t="shared" si="296"/>
        <v>-1.9562206277791336</v>
      </c>
      <c r="AR67" s="15">
        <f t="shared" si="297"/>
        <v>-1.8936880010017754</v>
      </c>
      <c r="AS67" s="15">
        <f t="shared" si="298"/>
        <v>-1.8574928393383083</v>
      </c>
      <c r="AT67" s="15" t="str">
        <f t="shared" si="299"/>
        <v>---</v>
      </c>
      <c r="AU67" s="15" t="str">
        <f t="shared" si="300"/>
        <v>---</v>
      </c>
    </row>
    <row r="68" spans="1:47" x14ac:dyDescent="0.25">
      <c r="A68" t="s">
        <v>47</v>
      </c>
      <c r="B68" s="27">
        <f>'Raw Plate Reader Measurements'!$N$41</f>
        <v>0.27700000000000002</v>
      </c>
      <c r="C68" s="27">
        <f>'Raw Plate Reader Measurements'!$N$42</f>
        <v>0.29699999999999999</v>
      </c>
      <c r="D68" s="27">
        <f>'Raw Plate Reader Measurements'!$N$43</f>
        <v>0.29899999999999999</v>
      </c>
      <c r="E68" s="27">
        <f>'Raw Plate Reader Measurements'!$N$44</f>
        <v>0.307</v>
      </c>
      <c r="F68" s="3"/>
      <c r="G68" s="3"/>
      <c r="I68" s="27">
        <f>'Raw Plate Reader Measurements'!$C$41</f>
        <v>322000</v>
      </c>
      <c r="J68" s="27">
        <f>'Raw Plate Reader Measurements'!$C$42</f>
        <v>320000</v>
      </c>
      <c r="K68" s="27">
        <f>'Raw Plate Reader Measurements'!$C$43</f>
        <v>339000</v>
      </c>
      <c r="L68" s="27">
        <f>'Raw Plate Reader Measurements'!$C$44</f>
        <v>328000</v>
      </c>
      <c r="M68" s="3"/>
      <c r="N68" s="3"/>
      <c r="P68" s="4">
        <f t="shared" si="278"/>
        <v>0.23475000000000001</v>
      </c>
      <c r="Q68" s="4">
        <f t="shared" si="279"/>
        <v>0.25474999999999998</v>
      </c>
      <c r="R68" s="4">
        <f t="shared" si="280"/>
        <v>0.25674999999999998</v>
      </c>
      <c r="S68" s="4">
        <f t="shared" si="281"/>
        <v>0.26474999999999999</v>
      </c>
      <c r="T68" s="4" t="str">
        <f t="shared" si="282"/>
        <v>---</v>
      </c>
      <c r="U68" s="4" t="str">
        <f t="shared" si="283"/>
        <v>---</v>
      </c>
      <c r="W68" s="4">
        <f t="shared" si="284"/>
        <v>254625</v>
      </c>
      <c r="X68" s="4">
        <f t="shared" si="285"/>
        <v>252625</v>
      </c>
      <c r="Y68" s="4">
        <f t="shared" si="286"/>
        <v>271625</v>
      </c>
      <c r="Z68" s="4">
        <f t="shared" si="287"/>
        <v>260625</v>
      </c>
      <c r="AA68" s="4" t="str">
        <f t="shared" si="288"/>
        <v>---</v>
      </c>
      <c r="AB68" s="4" t="str">
        <f t="shared" si="289"/>
        <v>---</v>
      </c>
      <c r="AC68" s="12"/>
      <c r="AD68" s="15">
        <f t="shared" si="290"/>
        <v>0.13216619007379343</v>
      </c>
      <c r="AE68" s="15">
        <f t="shared" si="291"/>
        <v>0.12083341887574921</v>
      </c>
      <c r="AF68" s="15">
        <f t="shared" si="292"/>
        <v>0.12890929012752952</v>
      </c>
      <c r="AG68" s="15">
        <f t="shared" si="293"/>
        <v>0.11995132050425203</v>
      </c>
      <c r="AH68" s="15" t="str">
        <f t="shared" si="294"/>
        <v>---</v>
      </c>
      <c r="AI68" s="15" t="str">
        <f t="shared" si="295"/>
        <v>---</v>
      </c>
      <c r="AJ68" s="12"/>
      <c r="AK68" s="15">
        <f t="shared" si="301"/>
        <v>0.12546505489533105</v>
      </c>
      <c r="AL68" s="15">
        <f t="shared" si="302"/>
        <v>6.0172332559075359E-3</v>
      </c>
      <c r="AM68" s="15">
        <f t="shared" si="303"/>
        <v>0.12535716769512148</v>
      </c>
      <c r="AN68" s="14">
        <f t="shared" si="304"/>
        <v>1.0490263367841639</v>
      </c>
      <c r="AP68" s="15">
        <f t="shared" si="305"/>
        <v>-2.0236951325808867</v>
      </c>
      <c r="AQ68" s="15">
        <f t="shared" si="296"/>
        <v>-2.1133423854185329</v>
      </c>
      <c r="AR68" s="15">
        <f t="shared" si="297"/>
        <v>-2.0486462992715579</v>
      </c>
      <c r="AS68" s="15">
        <f t="shared" si="298"/>
        <v>-2.1206692809679342</v>
      </c>
      <c r="AT68" s="15" t="str">
        <f t="shared" si="299"/>
        <v>---</v>
      </c>
      <c r="AU68" s="15" t="str">
        <f t="shared" si="300"/>
        <v>---</v>
      </c>
    </row>
    <row r="69" spans="1:47" x14ac:dyDescent="0.25">
      <c r="A69" t="s">
        <v>50</v>
      </c>
      <c r="B69" s="27">
        <f>'Raw Plate Reader Measurements'!$O$37</f>
        <v>0.114</v>
      </c>
      <c r="C69" s="27">
        <f>'Raw Plate Reader Measurements'!$O$38</f>
        <v>0.124</v>
      </c>
      <c r="D69" s="27">
        <f>'Raw Plate Reader Measurements'!$O$39</f>
        <v>0.124</v>
      </c>
      <c r="E69" s="27">
        <f>'Raw Plate Reader Measurements'!$O$40</f>
        <v>0.123</v>
      </c>
      <c r="F69" s="3"/>
      <c r="G69" s="3"/>
      <c r="I69" s="27">
        <f>'Raw Plate Reader Measurements'!$D$37</f>
        <v>173000</v>
      </c>
      <c r="J69" s="27">
        <f>'Raw Plate Reader Measurements'!$D$38</f>
        <v>173000</v>
      </c>
      <c r="K69" s="27">
        <f>'Raw Plate Reader Measurements'!$D$39</f>
        <v>175000</v>
      </c>
      <c r="L69" s="27">
        <f>'Raw Plate Reader Measurements'!$D$40</f>
        <v>171000</v>
      </c>
      <c r="M69" s="3"/>
      <c r="N69" s="3"/>
      <c r="P69" s="4">
        <f t="shared" si="278"/>
        <v>7.1750000000000008E-2</v>
      </c>
      <c r="Q69" s="4">
        <f t="shared" si="279"/>
        <v>8.1749999999999989E-2</v>
      </c>
      <c r="R69" s="4">
        <f t="shared" si="280"/>
        <v>8.1749999999999989E-2</v>
      </c>
      <c r="S69" s="4">
        <f t="shared" si="281"/>
        <v>8.0749999999999988E-2</v>
      </c>
      <c r="T69" s="4" t="str">
        <f t="shared" si="282"/>
        <v>---</v>
      </c>
      <c r="U69" s="4" t="str">
        <f t="shared" si="283"/>
        <v>---</v>
      </c>
      <c r="W69" s="4">
        <f t="shared" si="284"/>
        <v>105625</v>
      </c>
      <c r="X69" s="4">
        <f t="shared" si="285"/>
        <v>105625</v>
      </c>
      <c r="Y69" s="4">
        <f t="shared" si="286"/>
        <v>107625</v>
      </c>
      <c r="Z69" s="4">
        <f t="shared" si="287"/>
        <v>103625</v>
      </c>
      <c r="AA69" s="4" t="str">
        <f t="shared" si="288"/>
        <v>---</v>
      </c>
      <c r="AB69" s="4" t="str">
        <f t="shared" si="289"/>
        <v>---</v>
      </c>
      <c r="AD69" s="15">
        <f t="shared" si="290"/>
        <v>0.17937823496157629</v>
      </c>
      <c r="AE69" s="15">
        <f t="shared" si="291"/>
        <v>0.15743594322315721</v>
      </c>
      <c r="AF69" s="15">
        <f t="shared" si="292"/>
        <v>0.16041697883448328</v>
      </c>
      <c r="AG69" s="15">
        <f t="shared" si="293"/>
        <v>0.1563676618856619</v>
      </c>
      <c r="AH69" s="15" t="str">
        <f t="shared" si="294"/>
        <v>---</v>
      </c>
      <c r="AI69" s="15" t="str">
        <f t="shared" si="295"/>
        <v>---</v>
      </c>
      <c r="AK69" s="15">
        <f t="shared" si="301"/>
        <v>0.16339970472621965</v>
      </c>
      <c r="AL69" s="15">
        <f t="shared" si="302"/>
        <v>1.0789287279585709E-2</v>
      </c>
      <c r="AM69" s="15">
        <f t="shared" si="303"/>
        <v>0.16314273096776552</v>
      </c>
      <c r="AN69" s="14">
        <f t="shared" si="304"/>
        <v>1.0662680223159351</v>
      </c>
      <c r="AP69" s="15">
        <f t="shared" si="305"/>
        <v>-1.7182586580018768</v>
      </c>
      <c r="AQ69" s="15">
        <f t="shared" si="296"/>
        <v>-1.8487366131395089</v>
      </c>
      <c r="AR69" s="15">
        <f t="shared" si="297"/>
        <v>-1.8299787360689517</v>
      </c>
      <c r="AS69" s="15">
        <f t="shared" si="298"/>
        <v>-1.8555452376867907</v>
      </c>
      <c r="AT69" s="15" t="str">
        <f t="shared" si="299"/>
        <v>---</v>
      </c>
      <c r="AU69" s="15" t="str">
        <f t="shared" si="300"/>
        <v>---</v>
      </c>
    </row>
    <row r="70" spans="1:47" x14ac:dyDescent="0.25">
      <c r="A70" t="s">
        <v>48</v>
      </c>
      <c r="B70" s="27">
        <f>'Raw Plate Reader Measurements'!$O$41</f>
        <v>0.106</v>
      </c>
      <c r="C70" s="27">
        <f>'Raw Plate Reader Measurements'!$O$42</f>
        <v>0.107</v>
      </c>
      <c r="D70" s="27">
        <f>'Raw Plate Reader Measurements'!$O$43</f>
        <v>0.106</v>
      </c>
      <c r="E70" s="27">
        <f>'Raw Plate Reader Measurements'!$O$44</f>
        <v>0.115</v>
      </c>
      <c r="F70" s="3"/>
      <c r="G70" s="3"/>
      <c r="I70" s="27">
        <f>'Raw Plate Reader Measurements'!$D$41</f>
        <v>156000</v>
      </c>
      <c r="J70" s="27">
        <f>'Raw Plate Reader Measurements'!$D$42</f>
        <v>165000</v>
      </c>
      <c r="K70" s="27">
        <f>'Raw Plate Reader Measurements'!$D$43</f>
        <v>163000</v>
      </c>
      <c r="L70" s="27">
        <f>'Raw Plate Reader Measurements'!$D$44</f>
        <v>164000</v>
      </c>
      <c r="M70" s="3"/>
      <c r="N70" s="3"/>
      <c r="P70" s="4">
        <f t="shared" si="278"/>
        <v>6.3750000000000001E-2</v>
      </c>
      <c r="Q70" s="4">
        <f t="shared" si="279"/>
        <v>6.4750000000000002E-2</v>
      </c>
      <c r="R70" s="4">
        <f t="shared" si="280"/>
        <v>6.3750000000000001E-2</v>
      </c>
      <c r="S70" s="4">
        <f t="shared" si="281"/>
        <v>7.2750000000000009E-2</v>
      </c>
      <c r="T70" s="4" t="str">
        <f t="shared" si="282"/>
        <v>---</v>
      </c>
      <c r="U70" s="4" t="str">
        <f t="shared" si="283"/>
        <v>---</v>
      </c>
      <c r="W70" s="4">
        <f t="shared" si="284"/>
        <v>88625</v>
      </c>
      <c r="X70" s="4">
        <f t="shared" si="285"/>
        <v>97625</v>
      </c>
      <c r="Y70" s="4">
        <f t="shared" si="286"/>
        <v>95625</v>
      </c>
      <c r="Z70" s="4">
        <f t="shared" si="287"/>
        <v>96625</v>
      </c>
      <c r="AA70" s="4" t="str">
        <f t="shared" si="288"/>
        <v>---</v>
      </c>
      <c r="AB70" s="4" t="str">
        <f t="shared" si="289"/>
        <v>---</v>
      </c>
      <c r="AD70" s="15">
        <f t="shared" si="290"/>
        <v>0.16939515667565347</v>
      </c>
      <c r="AE70" s="15">
        <f t="shared" si="291"/>
        <v>0.18371567125234717</v>
      </c>
      <c r="AF70" s="15">
        <f t="shared" si="292"/>
        <v>0.18277474591942863</v>
      </c>
      <c r="AG70" s="15">
        <f t="shared" si="293"/>
        <v>0.16183834890689383</v>
      </c>
      <c r="AH70" s="15" t="str">
        <f t="shared" si="294"/>
        <v>---</v>
      </c>
      <c r="AI70" s="15" t="str">
        <f t="shared" si="295"/>
        <v>---</v>
      </c>
      <c r="AK70" s="15">
        <f t="shared" si="301"/>
        <v>0.17443098068858079</v>
      </c>
      <c r="AL70" s="15">
        <f t="shared" si="302"/>
        <v>1.0642020418616095E-2</v>
      </c>
      <c r="AM70" s="15">
        <f t="shared" si="303"/>
        <v>0.17418518141258857</v>
      </c>
      <c r="AN70" s="14">
        <f t="shared" si="304"/>
        <v>1.0634042722725563</v>
      </c>
      <c r="AP70" s="15">
        <f t="shared" si="305"/>
        <v>-1.775521088225728</v>
      </c>
      <c r="AQ70" s="15">
        <f t="shared" si="296"/>
        <v>-1.6943659814592813</v>
      </c>
      <c r="AR70" s="15">
        <f t="shared" si="297"/>
        <v>-1.6995007809313196</v>
      </c>
      <c r="AS70" s="15">
        <f t="shared" si="298"/>
        <v>-1.8211572881835001</v>
      </c>
      <c r="AT70" s="15" t="str">
        <f t="shared" si="299"/>
        <v>---</v>
      </c>
      <c r="AU70" s="15" t="str">
        <f t="shared" si="300"/>
        <v>---</v>
      </c>
    </row>
    <row r="71" spans="1:47" x14ac:dyDescent="0.25">
      <c r="A71" t="s">
        <v>49</v>
      </c>
      <c r="B71" s="27">
        <f>'Raw Plate Reader Measurements'!$P$37</f>
        <v>0.374</v>
      </c>
      <c r="C71" s="27">
        <f>'Raw Plate Reader Measurements'!$P$38</f>
        <v>0.36599999999999999</v>
      </c>
      <c r="D71" s="27">
        <f>'Raw Plate Reader Measurements'!$P$39</f>
        <v>0.36599999999999999</v>
      </c>
      <c r="E71" s="27">
        <f>'Raw Plate Reader Measurements'!$P$40</f>
        <v>0.371</v>
      </c>
      <c r="F71" s="3"/>
      <c r="G71" s="3"/>
      <c r="I71" s="27">
        <f>'Raw Plate Reader Measurements'!$E$37</f>
        <v>373000</v>
      </c>
      <c r="J71" s="27">
        <f>'Raw Plate Reader Measurements'!$E$38</f>
        <v>371000</v>
      </c>
      <c r="K71" s="27">
        <f>'Raw Plate Reader Measurements'!$E$39</f>
        <v>372000</v>
      </c>
      <c r="L71" s="27">
        <f>'Raw Plate Reader Measurements'!$E$40</f>
        <v>376000</v>
      </c>
      <c r="M71" s="3"/>
      <c r="N71" s="3"/>
      <c r="P71" s="4">
        <f t="shared" si="278"/>
        <v>0.33174999999999999</v>
      </c>
      <c r="Q71" s="4">
        <f t="shared" si="279"/>
        <v>0.32374999999999998</v>
      </c>
      <c r="R71" s="4">
        <f t="shared" si="280"/>
        <v>0.32374999999999998</v>
      </c>
      <c r="S71" s="4">
        <f t="shared" si="281"/>
        <v>0.32874999999999999</v>
      </c>
      <c r="T71" s="4" t="str">
        <f t="shared" si="282"/>
        <v>---</v>
      </c>
      <c r="U71" s="4" t="str">
        <f t="shared" si="283"/>
        <v>---</v>
      </c>
      <c r="W71" s="4">
        <f t="shared" si="284"/>
        <v>305625</v>
      </c>
      <c r="X71" s="4">
        <f t="shared" si="285"/>
        <v>303625</v>
      </c>
      <c r="Y71" s="4">
        <f t="shared" si="286"/>
        <v>304625</v>
      </c>
      <c r="Z71" s="4">
        <f t="shared" si="287"/>
        <v>308625</v>
      </c>
      <c r="AA71" s="4" t="str">
        <f t="shared" si="288"/>
        <v>---</v>
      </c>
      <c r="AB71" s="4" t="str">
        <f t="shared" si="289"/>
        <v>---</v>
      </c>
      <c r="AD71" s="15">
        <f t="shared" si="290"/>
        <v>0.11225427123160085</v>
      </c>
      <c r="AE71" s="15">
        <f t="shared" si="291"/>
        <v>0.11427538168295809</v>
      </c>
      <c r="AF71" s="15">
        <f t="shared" si="292"/>
        <v>0.11465175181612552</v>
      </c>
      <c r="AG71" s="15">
        <f t="shared" si="293"/>
        <v>0.11439058242714051</v>
      </c>
      <c r="AH71" s="15" t="str">
        <f t="shared" si="294"/>
        <v>---</v>
      </c>
      <c r="AI71" s="15" t="str">
        <f t="shared" si="295"/>
        <v>---</v>
      </c>
      <c r="AK71" s="15">
        <f t="shared" si="301"/>
        <v>0.11389299678945625</v>
      </c>
      <c r="AL71" s="15">
        <f t="shared" si="302"/>
        <v>1.1037723675457179E-3</v>
      </c>
      <c r="AM71" s="15">
        <f t="shared" si="303"/>
        <v>0.11388896084550197</v>
      </c>
      <c r="AN71" s="14">
        <f t="shared" si="304"/>
        <v>1.0097834491197939</v>
      </c>
      <c r="AP71" s="15">
        <f t="shared" si="305"/>
        <v>-2.1869887020226644</v>
      </c>
      <c r="AQ71" s="15">
        <f t="shared" si="296"/>
        <v>-2.1691441147308952</v>
      </c>
      <c r="AR71" s="15">
        <f t="shared" si="297"/>
        <v>-2.1658559901078611</v>
      </c>
      <c r="AS71" s="15">
        <f t="shared" si="298"/>
        <v>-2.1681365248661146</v>
      </c>
      <c r="AT71" s="15" t="str">
        <f t="shared" si="299"/>
        <v>---</v>
      </c>
      <c r="AU71" s="15" t="str">
        <f t="shared" si="300"/>
        <v>---</v>
      </c>
    </row>
    <row r="72" spans="1:47" x14ac:dyDescent="0.25">
      <c r="A72" t="s">
        <v>51</v>
      </c>
      <c r="B72" s="27">
        <f>'Raw Plate Reader Measurements'!$P$41</f>
        <v>0.39100000000000001</v>
      </c>
      <c r="C72" s="27">
        <f>'Raw Plate Reader Measurements'!$P$42</f>
        <v>0.39100000000000001</v>
      </c>
      <c r="D72" s="27">
        <f>'Raw Plate Reader Measurements'!$P$43</f>
        <v>0.38800000000000001</v>
      </c>
      <c r="E72" s="27">
        <f>'Raw Plate Reader Measurements'!$P$44</f>
        <v>0.37</v>
      </c>
      <c r="F72" s="3"/>
      <c r="G72" s="3"/>
      <c r="I72" s="27">
        <f>'Raw Plate Reader Measurements'!$E$41</f>
        <v>321000</v>
      </c>
      <c r="J72" s="27">
        <f>'Raw Plate Reader Measurements'!$E$42</f>
        <v>327000</v>
      </c>
      <c r="K72" s="27">
        <f>'Raw Plate Reader Measurements'!$E$43</f>
        <v>333000</v>
      </c>
      <c r="L72" s="27">
        <f>'Raw Plate Reader Measurements'!$E$44</f>
        <v>322000</v>
      </c>
      <c r="M72" s="3"/>
      <c r="N72" s="3"/>
      <c r="P72" s="4">
        <f t="shared" si="278"/>
        <v>0.34875</v>
      </c>
      <c r="Q72" s="4">
        <f t="shared" si="279"/>
        <v>0.34875</v>
      </c>
      <c r="R72" s="4">
        <f t="shared" si="280"/>
        <v>0.34575</v>
      </c>
      <c r="S72" s="4">
        <f t="shared" si="281"/>
        <v>0.32774999999999999</v>
      </c>
      <c r="T72" s="4" t="str">
        <f t="shared" si="282"/>
        <v>---</v>
      </c>
      <c r="U72" s="4" t="str">
        <f t="shared" si="283"/>
        <v>---</v>
      </c>
      <c r="W72" s="4">
        <f t="shared" si="284"/>
        <v>253625</v>
      </c>
      <c r="X72" s="4">
        <f t="shared" si="285"/>
        <v>259625</v>
      </c>
      <c r="Y72" s="4">
        <f t="shared" si="286"/>
        <v>265625</v>
      </c>
      <c r="Z72" s="4">
        <f t="shared" si="287"/>
        <v>254625</v>
      </c>
      <c r="AA72" s="4" t="str">
        <f t="shared" si="288"/>
        <v>---</v>
      </c>
      <c r="AB72" s="4" t="str">
        <f t="shared" si="289"/>
        <v>---</v>
      </c>
      <c r="AD72" s="15">
        <f t="shared" si="290"/>
        <v>8.8614088284473286E-2</v>
      </c>
      <c r="AE72" s="15">
        <f t="shared" si="291"/>
        <v>9.0710429456309014E-2</v>
      </c>
      <c r="AF72" s="15">
        <f t="shared" si="292"/>
        <v>9.361203544921326E-2</v>
      </c>
      <c r="AG72" s="15">
        <f t="shared" si="293"/>
        <v>9.4663655590611781E-2</v>
      </c>
      <c r="AH72" s="15" t="str">
        <f t="shared" si="294"/>
        <v>---</v>
      </c>
      <c r="AI72" s="15" t="str">
        <f t="shared" si="295"/>
        <v>---</v>
      </c>
      <c r="AK72" s="15">
        <f t="shared" si="301"/>
        <v>9.1900052195151835E-2</v>
      </c>
      <c r="AL72" s="15">
        <f t="shared" si="302"/>
        <v>2.7556700015687807E-3</v>
      </c>
      <c r="AM72" s="15">
        <f t="shared" si="303"/>
        <v>9.1868947124045947E-2</v>
      </c>
      <c r="AN72" s="14">
        <f t="shared" si="304"/>
        <v>1.0305321254329898</v>
      </c>
      <c r="AP72" s="15">
        <f t="shared" si="305"/>
        <v>-2.4234644240290808</v>
      </c>
      <c r="AQ72" s="15">
        <f t="shared" si="296"/>
        <v>-2.4000829399787831</v>
      </c>
      <c r="AR72" s="15">
        <f t="shared" si="297"/>
        <v>-2.3685963199056705</v>
      </c>
      <c r="AS72" s="15">
        <f t="shared" si="298"/>
        <v>-2.3574251371363233</v>
      </c>
      <c r="AT72" s="15" t="str">
        <f t="shared" si="299"/>
        <v>---</v>
      </c>
      <c r="AU72" s="15" t="str">
        <f t="shared" si="300"/>
        <v>---</v>
      </c>
    </row>
    <row r="73" spans="1:47" x14ac:dyDescent="0.25">
      <c r="A73" t="s">
        <v>52</v>
      </c>
      <c r="B73" s="27">
        <f>'Raw Plate Reader Measurements'!$Q$37</f>
        <v>0.42099999999999999</v>
      </c>
      <c r="C73" s="27">
        <f>'Raw Plate Reader Measurements'!$Q$38</f>
        <v>0.42599999999999999</v>
      </c>
      <c r="D73" s="27">
        <f>'Raw Plate Reader Measurements'!$Q$39</f>
        <v>0.41499999999999998</v>
      </c>
      <c r="E73" s="27">
        <f>'Raw Plate Reader Measurements'!$Q$40</f>
        <v>0.432</v>
      </c>
      <c r="F73" s="3"/>
      <c r="G73" s="3"/>
      <c r="I73" s="27">
        <f>'Raw Plate Reader Measurements'!$F$37</f>
        <v>83100</v>
      </c>
      <c r="J73" s="27">
        <f>'Raw Plate Reader Measurements'!$F$38</f>
        <v>82700</v>
      </c>
      <c r="K73" s="27">
        <f>'Raw Plate Reader Measurements'!$F$39</f>
        <v>74600</v>
      </c>
      <c r="L73" s="27">
        <f>'Raw Plate Reader Measurements'!$F$40</f>
        <v>79300</v>
      </c>
      <c r="M73" s="3"/>
      <c r="N73" s="3"/>
      <c r="P73" s="4">
        <f t="shared" si="278"/>
        <v>0.37874999999999998</v>
      </c>
      <c r="Q73" s="4">
        <f t="shared" si="279"/>
        <v>0.38374999999999998</v>
      </c>
      <c r="R73" s="4">
        <f t="shared" si="280"/>
        <v>0.37274999999999997</v>
      </c>
      <c r="S73" s="4">
        <f t="shared" si="281"/>
        <v>0.38974999999999999</v>
      </c>
      <c r="T73" s="4" t="str">
        <f t="shared" si="282"/>
        <v>---</v>
      </c>
      <c r="U73" s="4" t="str">
        <f t="shared" si="283"/>
        <v>---</v>
      </c>
      <c r="W73" s="4">
        <f t="shared" si="284"/>
        <v>15725</v>
      </c>
      <c r="X73" s="4">
        <f t="shared" si="285"/>
        <v>15325</v>
      </c>
      <c r="Y73" s="4">
        <f t="shared" si="286"/>
        <v>7225</v>
      </c>
      <c r="Z73" s="4">
        <f t="shared" si="287"/>
        <v>11925</v>
      </c>
      <c r="AA73" s="4" t="str">
        <f t="shared" si="288"/>
        <v>---</v>
      </c>
      <c r="AB73" s="4" t="str">
        <f t="shared" si="289"/>
        <v>---</v>
      </c>
      <c r="AD73" s="15">
        <f t="shared" si="290"/>
        <v>5.0589797660427118E-3</v>
      </c>
      <c r="AE73" s="15">
        <f t="shared" si="291"/>
        <v>4.8660551248038975E-3</v>
      </c>
      <c r="AF73" s="15">
        <f t="shared" si="292"/>
        <v>2.3618109354220825E-3</v>
      </c>
      <c r="AG73" s="15">
        <f t="shared" si="293"/>
        <v>3.7281827583308725E-3</v>
      </c>
      <c r="AH73" s="15" t="str">
        <f t="shared" si="294"/>
        <v>---</v>
      </c>
      <c r="AI73" s="15" t="str">
        <f t="shared" si="295"/>
        <v>---</v>
      </c>
      <c r="AK73" s="15">
        <f t="shared" si="301"/>
        <v>4.0037571461498909E-3</v>
      </c>
      <c r="AL73" s="15">
        <f t="shared" si="302"/>
        <v>1.2421729862985389E-3</v>
      </c>
      <c r="AM73" s="15">
        <f t="shared" si="303"/>
        <v>3.837033336562276E-3</v>
      </c>
      <c r="AN73" s="14">
        <f t="shared" si="304"/>
        <v>1.4202122568366138</v>
      </c>
      <c r="AP73" s="15">
        <f t="shared" si="305"/>
        <v>-5.2865904432765589</v>
      </c>
      <c r="AQ73" s="15">
        <f t="shared" si="296"/>
        <v>-5.3254717061186163</v>
      </c>
      <c r="AR73" s="15">
        <f t="shared" si="297"/>
        <v>-6.0483266086858363</v>
      </c>
      <c r="AS73" s="15">
        <f t="shared" si="298"/>
        <v>-5.5918343602029648</v>
      </c>
      <c r="AT73" s="15" t="str">
        <f t="shared" si="299"/>
        <v>---</v>
      </c>
      <c r="AU73" s="15" t="str">
        <f t="shared" si="300"/>
        <v>---</v>
      </c>
    </row>
    <row r="74" spans="1:47" x14ac:dyDescent="0.25">
      <c r="A74" t="s">
        <v>53</v>
      </c>
      <c r="B74" s="27">
        <f>'Raw Plate Reader Measurements'!$Q$41</f>
        <v>0.438</v>
      </c>
      <c r="C74" s="27">
        <f>'Raw Plate Reader Measurements'!$Q$42</f>
        <v>0.443</v>
      </c>
      <c r="D74" s="27">
        <f>'Raw Plate Reader Measurements'!$Q$43</f>
        <v>0.434</v>
      </c>
      <c r="E74" s="27">
        <f>'Raw Plate Reader Measurements'!$Q$44</f>
        <v>0.45700000000000002</v>
      </c>
      <c r="F74" s="3"/>
      <c r="G74" s="3"/>
      <c r="I74" s="27">
        <f>'Raw Plate Reader Measurements'!$F$41</f>
        <v>85800</v>
      </c>
      <c r="J74" s="27">
        <f>'Raw Plate Reader Measurements'!$F$42</f>
        <v>90800</v>
      </c>
      <c r="K74" s="27">
        <f>'Raw Plate Reader Measurements'!$F$43</f>
        <v>84000</v>
      </c>
      <c r="L74" s="27">
        <f>'Raw Plate Reader Measurements'!$F$44</f>
        <v>88900</v>
      </c>
      <c r="M74" s="3"/>
      <c r="N74" s="3"/>
      <c r="P74" s="4">
        <f t="shared" si="278"/>
        <v>0.39574999999999999</v>
      </c>
      <c r="Q74" s="4">
        <f t="shared" si="279"/>
        <v>0.40075</v>
      </c>
      <c r="R74" s="4">
        <f t="shared" si="280"/>
        <v>0.39174999999999999</v>
      </c>
      <c r="S74" s="4">
        <f t="shared" si="281"/>
        <v>0.41475000000000001</v>
      </c>
      <c r="T74" s="4" t="str">
        <f t="shared" si="282"/>
        <v>---</v>
      </c>
      <c r="U74" s="4" t="str">
        <f t="shared" si="283"/>
        <v>---</v>
      </c>
      <c r="W74" s="4">
        <f t="shared" si="284"/>
        <v>18425</v>
      </c>
      <c r="X74" s="4">
        <f t="shared" si="285"/>
        <v>23425</v>
      </c>
      <c r="Y74" s="4">
        <f t="shared" si="286"/>
        <v>16625</v>
      </c>
      <c r="Z74" s="4">
        <f t="shared" si="287"/>
        <v>21525</v>
      </c>
      <c r="AA74" s="4" t="str">
        <f t="shared" si="288"/>
        <v>---</v>
      </c>
      <c r="AB74" s="4" t="str">
        <f t="shared" si="289"/>
        <v>---</v>
      </c>
      <c r="AD74" s="15">
        <f t="shared" si="290"/>
        <v>5.672983269851291E-3</v>
      </c>
      <c r="AE74" s="15">
        <f t="shared" si="291"/>
        <v>7.1224760626535507E-3</v>
      </c>
      <c r="AF74" s="15">
        <f t="shared" si="292"/>
        <v>5.1710362066122112E-3</v>
      </c>
      <c r="AG74" s="15">
        <f t="shared" si="293"/>
        <v>6.3238519685203162E-3</v>
      </c>
      <c r="AH74" s="15" t="str">
        <f t="shared" si="294"/>
        <v>---</v>
      </c>
      <c r="AI74" s="15" t="str">
        <f t="shared" si="295"/>
        <v>---</v>
      </c>
      <c r="AK74" s="15">
        <f t="shared" si="301"/>
        <v>6.0725868769093416E-3</v>
      </c>
      <c r="AL74" s="15">
        <f t="shared" si="302"/>
        <v>8.4417180370110285E-4</v>
      </c>
      <c r="AM74" s="15">
        <f t="shared" si="303"/>
        <v>6.0290716313357671E-3</v>
      </c>
      <c r="AN74" s="14">
        <f t="shared" si="304"/>
        <v>1.1482491966694155</v>
      </c>
      <c r="AP74" s="15">
        <f t="shared" si="305"/>
        <v>-5.1720401497252055</v>
      </c>
      <c r="AQ74" s="15">
        <f t="shared" si="296"/>
        <v>-4.9444998524046602</v>
      </c>
      <c r="AR74" s="15">
        <f t="shared" si="297"/>
        <v>-5.2646821837336963</v>
      </c>
      <c r="AS74" s="15">
        <f t="shared" si="298"/>
        <v>-5.0634267677962432</v>
      </c>
      <c r="AT74" s="15" t="str">
        <f t="shared" si="299"/>
        <v>---</v>
      </c>
      <c r="AU74" s="15" t="str">
        <f t="shared" si="300"/>
        <v>---</v>
      </c>
    </row>
    <row r="75" spans="1:47" x14ac:dyDescent="0.25">
      <c r="A75" t="s">
        <v>54</v>
      </c>
      <c r="B75" s="27">
        <f>'Raw Plate Reader Measurements'!$R$37</f>
        <v>0.17899999999999999</v>
      </c>
      <c r="C75" s="27">
        <f>'Raw Plate Reader Measurements'!$R$38</f>
        <v>0.16700000000000001</v>
      </c>
      <c r="D75" s="27">
        <f>'Raw Plate Reader Measurements'!$R$39</f>
        <v>0.16300000000000001</v>
      </c>
      <c r="E75" s="27">
        <f>'Raw Plate Reader Measurements'!$R$40</f>
        <v>0.18099999999999999</v>
      </c>
      <c r="F75" s="3"/>
      <c r="G75" s="3"/>
      <c r="I75" s="27">
        <f>'Raw Plate Reader Measurements'!$G$37</f>
        <v>309000</v>
      </c>
      <c r="J75" s="27">
        <f>'Raw Plate Reader Measurements'!$G$38</f>
        <v>300000</v>
      </c>
      <c r="K75" s="27">
        <f>'Raw Plate Reader Measurements'!$G$39</f>
        <v>290000</v>
      </c>
      <c r="L75" s="27">
        <f>'Raw Plate Reader Measurements'!$G$40</f>
        <v>293000</v>
      </c>
      <c r="M75" s="3"/>
      <c r="N75" s="3"/>
      <c r="P75" s="4">
        <f t="shared" si="278"/>
        <v>0.13674999999999998</v>
      </c>
      <c r="Q75" s="4">
        <f t="shared" si="279"/>
        <v>0.12475</v>
      </c>
      <c r="R75" s="4">
        <f t="shared" si="280"/>
        <v>0.12075</v>
      </c>
      <c r="S75" s="4">
        <f t="shared" si="281"/>
        <v>0.13874999999999998</v>
      </c>
      <c r="T75" s="4" t="str">
        <f t="shared" si="282"/>
        <v>---</v>
      </c>
      <c r="U75" s="4" t="str">
        <f t="shared" si="283"/>
        <v>---</v>
      </c>
      <c r="W75" s="4">
        <f t="shared" si="284"/>
        <v>241625</v>
      </c>
      <c r="X75" s="4">
        <f t="shared" si="285"/>
        <v>232625</v>
      </c>
      <c r="Y75" s="4">
        <f t="shared" si="286"/>
        <v>222625</v>
      </c>
      <c r="Z75" s="4">
        <f t="shared" si="287"/>
        <v>225625</v>
      </c>
      <c r="AA75" s="4" t="str">
        <f t="shared" si="288"/>
        <v>---</v>
      </c>
      <c r="AB75" s="4" t="str">
        <f t="shared" si="289"/>
        <v>---</v>
      </c>
      <c r="AD75" s="15">
        <f t="shared" si="290"/>
        <v>0.21529773544317832</v>
      </c>
      <c r="AE75" s="15">
        <f t="shared" si="291"/>
        <v>0.22721696870812069</v>
      </c>
      <c r="AF75" s="15">
        <f t="shared" si="292"/>
        <v>0.22465274153381806</v>
      </c>
      <c r="AG75" s="15">
        <f t="shared" si="293"/>
        <v>0.19814319302376499</v>
      </c>
      <c r="AH75" s="15" t="str">
        <f t="shared" si="294"/>
        <v>---</v>
      </c>
      <c r="AI75" s="15" t="str">
        <f t="shared" si="295"/>
        <v>---</v>
      </c>
      <c r="AK75" s="15">
        <f t="shared" si="301"/>
        <v>0.21632765967722051</v>
      </c>
      <c r="AL75" s="15">
        <f t="shared" si="302"/>
        <v>1.3160795448198884E-2</v>
      </c>
      <c r="AM75" s="15">
        <f t="shared" si="303"/>
        <v>0.21601941015302356</v>
      </c>
      <c r="AN75" s="14">
        <f t="shared" si="304"/>
        <v>1.0640483063628148</v>
      </c>
      <c r="AP75" s="15">
        <f t="shared" si="305"/>
        <v>-1.5357333928130794</v>
      </c>
      <c r="AQ75" s="15">
        <f t="shared" si="296"/>
        <v>-1.4818499087086974</v>
      </c>
      <c r="AR75" s="15">
        <f t="shared" si="297"/>
        <v>-1.4931994399623405</v>
      </c>
      <c r="AS75" s="15">
        <f t="shared" si="298"/>
        <v>-1.6187653125788826</v>
      </c>
      <c r="AT75" s="15" t="str">
        <f t="shared" si="299"/>
        <v>---</v>
      </c>
      <c r="AU75" s="15" t="str">
        <f t="shared" si="300"/>
        <v>---</v>
      </c>
    </row>
    <row r="76" spans="1:47" x14ac:dyDescent="0.25">
      <c r="A76" t="s">
        <v>55</v>
      </c>
      <c r="B76" s="27">
        <f>'Raw Plate Reader Measurements'!$R$41</f>
        <v>0.17899999999999999</v>
      </c>
      <c r="C76" s="27">
        <f>'Raw Plate Reader Measurements'!$R$42</f>
        <v>0.17899999999999999</v>
      </c>
      <c r="D76" s="27">
        <f>'Raw Plate Reader Measurements'!$R$43</f>
        <v>0.17799999999999999</v>
      </c>
      <c r="E76" s="27">
        <f>'Raw Plate Reader Measurements'!$R$44</f>
        <v>0.187</v>
      </c>
      <c r="F76" s="3"/>
      <c r="G76" s="3"/>
      <c r="I76" s="27">
        <f>'Raw Plate Reader Measurements'!$G$41</f>
        <v>302000</v>
      </c>
      <c r="J76" s="27">
        <f>'Raw Plate Reader Measurements'!$G$42</f>
        <v>307000</v>
      </c>
      <c r="K76" s="27">
        <f>'Raw Plate Reader Measurements'!$G$43</f>
        <v>306000</v>
      </c>
      <c r="L76" s="27">
        <f>'Raw Plate Reader Measurements'!$G$44</f>
        <v>307000</v>
      </c>
      <c r="M76" s="3"/>
      <c r="N76" s="3"/>
      <c r="P76" s="4">
        <f t="shared" si="278"/>
        <v>0.13674999999999998</v>
      </c>
      <c r="Q76" s="4">
        <f t="shared" si="279"/>
        <v>0.13674999999999998</v>
      </c>
      <c r="R76" s="4">
        <f t="shared" si="280"/>
        <v>0.13574999999999998</v>
      </c>
      <c r="S76" s="4">
        <f t="shared" si="281"/>
        <v>0.14474999999999999</v>
      </c>
      <c r="T76" s="4" t="str">
        <f t="shared" si="282"/>
        <v>---</v>
      </c>
      <c r="U76" s="4" t="str">
        <f t="shared" si="283"/>
        <v>---</v>
      </c>
      <c r="W76" s="4">
        <f t="shared" si="284"/>
        <v>234625</v>
      </c>
      <c r="X76" s="4">
        <f t="shared" si="285"/>
        <v>239625</v>
      </c>
      <c r="Y76" s="4">
        <f t="shared" si="286"/>
        <v>238625</v>
      </c>
      <c r="Z76" s="4">
        <f t="shared" si="287"/>
        <v>239625</v>
      </c>
      <c r="AA76" s="4" t="str">
        <f t="shared" si="288"/>
        <v>---</v>
      </c>
      <c r="AB76" s="4" t="str">
        <f t="shared" si="289"/>
        <v>---</v>
      </c>
      <c r="AD76" s="15">
        <f t="shared" si="290"/>
        <v>0.20906044978108934</v>
      </c>
      <c r="AE76" s="15">
        <f t="shared" si="291"/>
        <v>0.21351565382543861</v>
      </c>
      <c r="AF76" s="15">
        <f t="shared" si="292"/>
        <v>0.21419090850840347</v>
      </c>
      <c r="AG76" s="15">
        <f t="shared" si="293"/>
        <v>0.20171513409760777</v>
      </c>
      <c r="AH76" s="15" t="str">
        <f t="shared" si="294"/>
        <v>---</v>
      </c>
      <c r="AI76" s="15" t="str">
        <f t="shared" si="295"/>
        <v>---</v>
      </c>
      <c r="AK76" s="15">
        <f t="shared" si="301"/>
        <v>0.20962053655313481</v>
      </c>
      <c r="AL76" s="15">
        <f t="shared" si="302"/>
        <v>5.7407700862799138E-3</v>
      </c>
      <c r="AM76" s="15">
        <f t="shared" si="303"/>
        <v>0.20956091176733579</v>
      </c>
      <c r="AN76" s="14">
        <f t="shared" si="304"/>
        <v>1.0280065134267591</v>
      </c>
      <c r="AP76" s="15">
        <f t="shared" si="305"/>
        <v>-1.5651318354349015</v>
      </c>
      <c r="AQ76" s="15">
        <f t="shared" si="296"/>
        <v>-1.544045128975766</v>
      </c>
      <c r="AR76" s="15">
        <f t="shared" si="297"/>
        <v>-1.5408875658076173</v>
      </c>
      <c r="AS76" s="15">
        <f t="shared" si="298"/>
        <v>-1.6008988041267802</v>
      </c>
      <c r="AT76" s="15" t="str">
        <f t="shared" si="299"/>
        <v>---</v>
      </c>
      <c r="AU76" s="15" t="str">
        <f t="shared" si="300"/>
        <v>---</v>
      </c>
    </row>
    <row r="77" spans="1:47" x14ac:dyDescent="0.25">
      <c r="A77" t="s">
        <v>56</v>
      </c>
      <c r="B77" s="27">
        <f>'Raw Plate Reader Measurements'!$S$37</f>
        <v>0.379</v>
      </c>
      <c r="C77" s="27">
        <f>'Raw Plate Reader Measurements'!$S$38</f>
        <v>0.373</v>
      </c>
      <c r="D77" s="27">
        <f>'Raw Plate Reader Measurements'!$S$39</f>
        <v>0.374</v>
      </c>
      <c r="E77" s="27">
        <f>'Raw Plate Reader Measurements'!$S$40</f>
        <v>0.375</v>
      </c>
      <c r="F77" s="3"/>
      <c r="G77" s="3"/>
      <c r="I77" s="27">
        <f>'Raw Plate Reader Measurements'!$H$37</f>
        <v>151000</v>
      </c>
      <c r="J77" s="27">
        <f>'Raw Plate Reader Measurements'!$H$38</f>
        <v>150000</v>
      </c>
      <c r="K77" s="27">
        <f>'Raw Plate Reader Measurements'!$H$39</f>
        <v>151000</v>
      </c>
      <c r="L77" s="27">
        <f>'Raw Plate Reader Measurements'!$H$40</f>
        <v>148000</v>
      </c>
      <c r="M77" s="3"/>
      <c r="N77" s="3"/>
      <c r="P77" s="4">
        <f t="shared" si="278"/>
        <v>0.33674999999999999</v>
      </c>
      <c r="Q77" s="4">
        <f t="shared" si="279"/>
        <v>0.33074999999999999</v>
      </c>
      <c r="R77" s="4">
        <f t="shared" si="280"/>
        <v>0.33174999999999999</v>
      </c>
      <c r="S77" s="4">
        <f t="shared" si="281"/>
        <v>0.33274999999999999</v>
      </c>
      <c r="T77" s="4" t="str">
        <f t="shared" si="282"/>
        <v>---</v>
      </c>
      <c r="U77" s="4" t="str">
        <f t="shared" si="283"/>
        <v>---</v>
      </c>
      <c r="W77" s="4">
        <f t="shared" si="284"/>
        <v>83625</v>
      </c>
      <c r="X77" s="4">
        <f t="shared" si="285"/>
        <v>82625</v>
      </c>
      <c r="Y77" s="4">
        <f t="shared" si="286"/>
        <v>83625</v>
      </c>
      <c r="Z77" s="4">
        <f t="shared" si="287"/>
        <v>80625</v>
      </c>
      <c r="AA77" s="4" t="str">
        <f t="shared" si="288"/>
        <v>---</v>
      </c>
      <c r="AB77" s="4" t="str">
        <f t="shared" si="289"/>
        <v>---</v>
      </c>
      <c r="AD77" s="15">
        <f t="shared" si="290"/>
        <v>3.0258922301434735E-2</v>
      </c>
      <c r="AE77" s="15">
        <f t="shared" si="291"/>
        <v>3.0439432364006636E-2</v>
      </c>
      <c r="AF77" s="15">
        <f t="shared" si="292"/>
        <v>3.0714972373799991E-2</v>
      </c>
      <c r="AG77" s="15">
        <f t="shared" si="293"/>
        <v>2.9524094945662778E-2</v>
      </c>
      <c r="AH77" s="15" t="str">
        <f t="shared" si="294"/>
        <v>---</v>
      </c>
      <c r="AI77" s="15" t="str">
        <f t="shared" si="295"/>
        <v>---</v>
      </c>
      <c r="AK77" s="15">
        <f t="shared" si="301"/>
        <v>3.0234355496226037E-2</v>
      </c>
      <c r="AL77" s="15">
        <f t="shared" si="302"/>
        <v>5.092879612138973E-4</v>
      </c>
      <c r="AM77" s="15">
        <f t="shared" si="303"/>
        <v>3.023111615767575E-2</v>
      </c>
      <c r="AN77" s="14">
        <f t="shared" si="304"/>
        <v>1.0170770135374037</v>
      </c>
      <c r="AP77" s="15">
        <f t="shared" si="305"/>
        <v>-3.4979641858815649</v>
      </c>
      <c r="AQ77" s="15">
        <f t="shared" si="296"/>
        <v>-3.4920163938626989</v>
      </c>
      <c r="AR77" s="15">
        <f t="shared" si="297"/>
        <v>-3.4830050438034084</v>
      </c>
      <c r="AS77" s="15">
        <f t="shared" si="298"/>
        <v>-3.5225485711987683</v>
      </c>
      <c r="AT77" s="15" t="str">
        <f t="shared" si="299"/>
        <v>---</v>
      </c>
      <c r="AU77" s="15" t="str">
        <f t="shared" si="300"/>
        <v>---</v>
      </c>
    </row>
    <row r="78" spans="1:47" x14ac:dyDescent="0.25">
      <c r="A78" t="s">
        <v>57</v>
      </c>
      <c r="B78" s="27">
        <f>'Raw Plate Reader Measurements'!$S$41</f>
        <v>0.39600000000000002</v>
      </c>
      <c r="C78" s="27">
        <f>'Raw Plate Reader Measurements'!$S$42</f>
        <v>0.40300000000000002</v>
      </c>
      <c r="D78" s="27">
        <f>'Raw Plate Reader Measurements'!$S$43</f>
        <v>0.40699999999999997</v>
      </c>
      <c r="E78" s="27">
        <f>'Raw Plate Reader Measurements'!$S$44</f>
        <v>0.40200000000000002</v>
      </c>
      <c r="F78" s="3"/>
      <c r="G78" s="3"/>
      <c r="I78" s="27">
        <f>'Raw Plate Reader Measurements'!$H$41</f>
        <v>159000</v>
      </c>
      <c r="J78" s="27">
        <f>'Raw Plate Reader Measurements'!$H$42</f>
        <v>160000</v>
      </c>
      <c r="K78" s="27">
        <f>'Raw Plate Reader Measurements'!$H$43</f>
        <v>162000</v>
      </c>
      <c r="L78" s="27">
        <f>'Raw Plate Reader Measurements'!$H$44</f>
        <v>161000</v>
      </c>
      <c r="M78" s="3"/>
      <c r="N78" s="3"/>
      <c r="P78" s="4">
        <f t="shared" si="278"/>
        <v>0.35375000000000001</v>
      </c>
      <c r="Q78" s="4">
        <f t="shared" si="279"/>
        <v>0.36075000000000002</v>
      </c>
      <c r="R78" s="4">
        <f t="shared" si="280"/>
        <v>0.36474999999999996</v>
      </c>
      <c r="S78" s="4">
        <f t="shared" si="281"/>
        <v>0.35975000000000001</v>
      </c>
      <c r="T78" s="4" t="str">
        <f t="shared" si="282"/>
        <v>---</v>
      </c>
      <c r="U78" s="4" t="str">
        <f t="shared" si="283"/>
        <v>---</v>
      </c>
      <c r="W78" s="4">
        <f t="shared" si="284"/>
        <v>91625</v>
      </c>
      <c r="X78" s="4">
        <f t="shared" si="285"/>
        <v>92625</v>
      </c>
      <c r="Y78" s="4">
        <f t="shared" si="286"/>
        <v>94625</v>
      </c>
      <c r="Z78" s="4">
        <f t="shared" si="287"/>
        <v>93625</v>
      </c>
      <c r="AA78" s="4" t="str">
        <f t="shared" si="288"/>
        <v>---</v>
      </c>
      <c r="AB78" s="4" t="str">
        <f t="shared" si="289"/>
        <v>---</v>
      </c>
      <c r="AD78" s="15">
        <f t="shared" si="290"/>
        <v>3.1560397823072128E-2</v>
      </c>
      <c r="AE78" s="15">
        <f t="shared" si="291"/>
        <v>3.1285767319541836E-2</v>
      </c>
      <c r="AF78" s="15">
        <f t="shared" si="292"/>
        <v>3.1610802527075051E-2</v>
      </c>
      <c r="AG78" s="15">
        <f t="shared" si="293"/>
        <v>3.1711439586206175E-2</v>
      </c>
      <c r="AH78" s="15" t="str">
        <f t="shared" si="294"/>
        <v>---</v>
      </c>
      <c r="AI78" s="15" t="str">
        <f t="shared" si="295"/>
        <v>---</v>
      </c>
      <c r="AK78" s="15">
        <f t="shared" si="301"/>
        <v>3.1542101813973794E-2</v>
      </c>
      <c r="AL78" s="15">
        <f t="shared" si="302"/>
        <v>1.8205968441682385E-4</v>
      </c>
      <c r="AM78" s="15">
        <f t="shared" si="303"/>
        <v>3.1541706764421203E-2</v>
      </c>
      <c r="AN78" s="14">
        <f t="shared" si="304"/>
        <v>1.0057995470107157</v>
      </c>
      <c r="AP78" s="15">
        <f t="shared" si="305"/>
        <v>-3.4558521777901161</v>
      </c>
      <c r="AQ78" s="15">
        <f t="shared" si="296"/>
        <v>-3.4645920030772133</v>
      </c>
      <c r="AR78" s="15">
        <f t="shared" si="297"/>
        <v>-3.4542563646847659</v>
      </c>
      <c r="AS78" s="15">
        <f t="shared" si="298"/>
        <v>-3.4510777929695777</v>
      </c>
      <c r="AT78" s="15" t="str">
        <f t="shared" si="299"/>
        <v>---</v>
      </c>
      <c r="AU78" s="15" t="str">
        <f t="shared" si="300"/>
        <v>---</v>
      </c>
    </row>
    <row r="79" spans="1:47" x14ac:dyDescent="0.25">
      <c r="A79" t="s">
        <v>58</v>
      </c>
      <c r="B79" s="27">
        <f>'Raw Plate Reader Measurements'!$T$37</f>
        <v>0.38100000000000001</v>
      </c>
      <c r="C79" s="27">
        <f>'Raw Plate Reader Measurements'!$T$38</f>
        <v>0.39200000000000002</v>
      </c>
      <c r="D79" s="27">
        <f>'Raw Plate Reader Measurements'!$T$39</f>
        <v>0.38500000000000001</v>
      </c>
      <c r="E79" s="27">
        <f>'Raw Plate Reader Measurements'!$T$40</f>
        <v>0.379</v>
      </c>
      <c r="F79" s="3"/>
      <c r="G79" s="3"/>
      <c r="I79" s="27">
        <f>'Raw Plate Reader Measurements'!$I$37</f>
        <v>73000</v>
      </c>
      <c r="J79" s="27">
        <f>'Raw Plate Reader Measurements'!$I$38</f>
        <v>74100</v>
      </c>
      <c r="K79" s="27">
        <f>'Raw Plate Reader Measurements'!$I$39</f>
        <v>73900</v>
      </c>
      <c r="L79" s="27">
        <f>'Raw Plate Reader Measurements'!$I$40</f>
        <v>73800</v>
      </c>
      <c r="M79" s="3"/>
      <c r="N79" s="3"/>
      <c r="P79" s="4">
        <f t="shared" si="278"/>
        <v>0.33875</v>
      </c>
      <c r="Q79" s="4">
        <f t="shared" si="279"/>
        <v>0.34975000000000001</v>
      </c>
      <c r="R79" s="4">
        <f t="shared" si="280"/>
        <v>0.34275</v>
      </c>
      <c r="S79" s="4">
        <f t="shared" si="281"/>
        <v>0.33674999999999999</v>
      </c>
      <c r="T79" s="4" t="str">
        <f t="shared" si="282"/>
        <v>---</v>
      </c>
      <c r="U79" s="4" t="str">
        <f t="shared" si="283"/>
        <v>---</v>
      </c>
      <c r="W79" s="4">
        <f t="shared" si="284"/>
        <v>5625</v>
      </c>
      <c r="X79" s="4">
        <f t="shared" si="285"/>
        <v>6725</v>
      </c>
      <c r="Y79" s="4">
        <f t="shared" si="286"/>
        <v>6525</v>
      </c>
      <c r="Z79" s="4">
        <f t="shared" si="287"/>
        <v>6425</v>
      </c>
      <c r="AA79" s="4" t="str">
        <f t="shared" si="288"/>
        <v>---</v>
      </c>
      <c r="AB79" s="4" t="str">
        <f t="shared" si="289"/>
        <v>---</v>
      </c>
      <c r="AD79" s="15">
        <f t="shared" si="290"/>
        <v>2.023336670694782E-3</v>
      </c>
      <c r="AE79" s="15">
        <f t="shared" si="291"/>
        <v>2.3429309817644172E-3</v>
      </c>
      <c r="AF79" s="15">
        <f t="shared" si="292"/>
        <v>2.3196794886929674E-3</v>
      </c>
      <c r="AG79" s="15">
        <f t="shared" si="293"/>
        <v>2.3248260183763012E-3</v>
      </c>
      <c r="AH79" s="15" t="str">
        <f t="shared" si="294"/>
        <v>---</v>
      </c>
      <c r="AI79" s="15" t="str">
        <f t="shared" si="295"/>
        <v>---</v>
      </c>
      <c r="AK79" s="15">
        <f t="shared" si="301"/>
        <v>2.2526932898821171E-3</v>
      </c>
      <c r="AL79" s="15">
        <f t="shared" si="302"/>
        <v>1.5322921952903504E-4</v>
      </c>
      <c r="AM79" s="15">
        <f t="shared" si="303"/>
        <v>2.248596456508566E-3</v>
      </c>
      <c r="AN79" s="14">
        <f t="shared" si="304"/>
        <v>1.0730466819248572</v>
      </c>
      <c r="AP79" s="15">
        <f t="shared" si="305"/>
        <v>-6.2030073131429111</v>
      </c>
      <c r="AQ79" s="15">
        <f t="shared" si="296"/>
        <v>-6.0563525770971722</v>
      </c>
      <c r="AR79" s="15">
        <f t="shared" si="297"/>
        <v>-6.0663262542731511</v>
      </c>
      <c r="AS79" s="15">
        <f t="shared" si="298"/>
        <v>-6.0641100735486742</v>
      </c>
      <c r="AT79" s="15" t="str">
        <f t="shared" si="299"/>
        <v>---</v>
      </c>
      <c r="AU79" s="15" t="str">
        <f t="shared" si="300"/>
        <v>---</v>
      </c>
    </row>
    <row r="80" spans="1:47" x14ac:dyDescent="0.25">
      <c r="A80" t="s">
        <v>59</v>
      </c>
      <c r="B80" s="27">
        <f>'Raw Plate Reader Measurements'!$T$41</f>
        <v>0.41099999999999998</v>
      </c>
      <c r="C80" s="27">
        <f>'Raw Plate Reader Measurements'!$T$42</f>
        <v>0.42599999999999999</v>
      </c>
      <c r="D80" s="27">
        <f>'Raw Plate Reader Measurements'!$T$43</f>
        <v>0.42599999999999999</v>
      </c>
      <c r="E80" s="27">
        <f>'Raw Plate Reader Measurements'!$T$44</f>
        <v>0.42399999999999999</v>
      </c>
      <c r="F80" s="3"/>
      <c r="G80" s="3"/>
      <c r="I80" s="27">
        <f>'Raw Plate Reader Measurements'!$I$41</f>
        <v>79600</v>
      </c>
      <c r="J80" s="27">
        <f>'Raw Plate Reader Measurements'!$I$42</f>
        <v>82200</v>
      </c>
      <c r="K80" s="27">
        <f>'Raw Plate Reader Measurements'!$I$43</f>
        <v>81900</v>
      </c>
      <c r="L80" s="27">
        <f>'Raw Plate Reader Measurements'!$I$44</f>
        <v>81500</v>
      </c>
      <c r="M80" s="3"/>
      <c r="N80" s="3"/>
      <c r="P80" s="4">
        <f t="shared" si="278"/>
        <v>0.36874999999999997</v>
      </c>
      <c r="Q80" s="4">
        <f t="shared" si="279"/>
        <v>0.38374999999999998</v>
      </c>
      <c r="R80" s="4">
        <f t="shared" si="280"/>
        <v>0.38374999999999998</v>
      </c>
      <c r="S80" s="4">
        <f t="shared" si="281"/>
        <v>0.38174999999999998</v>
      </c>
      <c r="T80" s="4" t="str">
        <f t="shared" si="282"/>
        <v>---</v>
      </c>
      <c r="U80" s="4" t="str">
        <f t="shared" si="283"/>
        <v>---</v>
      </c>
      <c r="W80" s="4">
        <f t="shared" si="284"/>
        <v>12225</v>
      </c>
      <c r="X80" s="4">
        <f t="shared" si="285"/>
        <v>14825</v>
      </c>
      <c r="Y80" s="4">
        <f t="shared" si="286"/>
        <v>14525</v>
      </c>
      <c r="Z80" s="4">
        <f t="shared" si="287"/>
        <v>14125</v>
      </c>
      <c r="AA80" s="4" t="str">
        <f t="shared" si="288"/>
        <v>---</v>
      </c>
      <c r="AB80" s="4" t="str">
        <f t="shared" si="289"/>
        <v>---</v>
      </c>
      <c r="AD80" s="15">
        <f t="shared" si="290"/>
        <v>4.0396316725243219E-3</v>
      </c>
      <c r="AE80" s="15">
        <f t="shared" si="291"/>
        <v>4.7072931305199208E-3</v>
      </c>
      <c r="AF80" s="15">
        <f t="shared" si="292"/>
        <v>4.6120359339495345E-3</v>
      </c>
      <c r="AG80" s="15">
        <f t="shared" si="293"/>
        <v>4.5085235295558692E-3</v>
      </c>
      <c r="AH80" s="15" t="str">
        <f t="shared" si="294"/>
        <v>---</v>
      </c>
      <c r="AI80" s="15" t="str">
        <f t="shared" si="295"/>
        <v>---</v>
      </c>
      <c r="AK80" s="15">
        <f t="shared" si="301"/>
        <v>4.4668710666374116E-3</v>
      </c>
      <c r="AL80" s="15">
        <f t="shared" si="302"/>
        <v>2.9616663949684642E-4</v>
      </c>
      <c r="AM80" s="15">
        <f t="shared" si="303"/>
        <v>4.4592313920402164E-3</v>
      </c>
      <c r="AN80" s="14">
        <f t="shared" si="304"/>
        <v>1.0705770179251919</v>
      </c>
      <c r="AP80" s="15">
        <f t="shared" si="305"/>
        <v>-5.5116017613325781</v>
      </c>
      <c r="AQ80" s="15">
        <f t="shared" si="296"/>
        <v>-5.3586422430571021</v>
      </c>
      <c r="AR80" s="15">
        <f t="shared" si="297"/>
        <v>-5.3790858852029162</v>
      </c>
      <c r="AS80" s="15">
        <f t="shared" si="298"/>
        <v>-5.4017855561057209</v>
      </c>
      <c r="AT80" s="15" t="str">
        <f t="shared" si="299"/>
        <v>---</v>
      </c>
      <c r="AU80" s="15" t="str">
        <f t="shared" si="300"/>
        <v>---</v>
      </c>
    </row>
  </sheetData>
  <mergeCells count="1">
    <mergeCell ref="A5:S5"/>
  </mergeCells>
  <phoneticPr fontId="1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0"/>
  <sheetViews>
    <sheetView tabSelected="1" topLeftCell="A31" zoomScaleNormal="100" workbookViewId="0">
      <selection activeCell="P11" sqref="P11"/>
    </sheetView>
  </sheetViews>
  <sheetFormatPr defaultColWidth="11.42578125" defaultRowHeight="15" x14ac:dyDescent="0.25"/>
  <cols>
    <col min="1" max="1" width="40.42578125" customWidth="1"/>
    <col min="2" max="2" width="9.7109375" customWidth="1"/>
    <col min="3" max="3" width="9.140625" customWidth="1"/>
    <col min="4" max="4" width="9.28515625" customWidth="1"/>
    <col min="5" max="5" width="9.42578125" customWidth="1"/>
    <col min="6" max="7" width="10.85546875" hidden="1" customWidth="1"/>
    <col min="8" max="8" width="3.42578125" customWidth="1"/>
    <col min="9" max="9" width="9.42578125" customWidth="1"/>
    <col min="10" max="10" width="9" customWidth="1"/>
    <col min="11" max="12" width="9.28515625" customWidth="1"/>
    <col min="13" max="14" width="10.85546875" hidden="1" customWidth="1"/>
    <col min="15" max="15" width="3.28515625" customWidth="1"/>
    <col min="16" max="16" width="9.28515625" customWidth="1"/>
    <col min="17" max="18" width="9.42578125" customWidth="1"/>
    <col min="19" max="19" width="9" customWidth="1"/>
    <col min="20" max="21" width="10.85546875" hidden="1" customWidth="1"/>
    <col min="22" max="22" width="3.140625" customWidth="1"/>
    <col min="23" max="23" width="9.140625" customWidth="1"/>
    <col min="24" max="24" width="9.7109375" customWidth="1"/>
    <col min="25" max="25" width="9.42578125" customWidth="1"/>
    <col min="26" max="26" width="9.140625" customWidth="1"/>
    <col min="27" max="28" width="10.85546875" hidden="1" customWidth="1"/>
    <col min="29" max="29" width="3.140625" customWidth="1"/>
    <col min="30" max="30" width="9.140625" customWidth="1"/>
    <col min="31" max="32" width="9.42578125" customWidth="1"/>
    <col min="33" max="33" width="9.7109375" customWidth="1"/>
    <col min="34" max="35" width="10.85546875" hidden="1" customWidth="1"/>
    <col min="36" max="36" width="3.28515625" customWidth="1"/>
    <col min="42" max="47" width="0" hidden="1" customWidth="1"/>
  </cols>
  <sheetData>
    <row r="1" spans="1:47" ht="18.75" x14ac:dyDescent="0.3">
      <c r="A1" s="17" t="s">
        <v>25</v>
      </c>
      <c r="B1" s="10" t="s">
        <v>32</v>
      </c>
      <c r="I1" s="16" t="s">
        <v>90</v>
      </c>
    </row>
    <row r="2" spans="1:47" x14ac:dyDescent="0.25">
      <c r="A2" t="s">
        <v>24</v>
      </c>
      <c r="B2" s="21">
        <f>'OD600 reference point'!B9</f>
        <v>5.666666666666667</v>
      </c>
      <c r="I2" s="16" t="s">
        <v>164</v>
      </c>
    </row>
    <row r="3" spans="1:47" x14ac:dyDescent="0.25">
      <c r="A3" s="13" t="s">
        <v>65</v>
      </c>
      <c r="B3" s="20">
        <f>'Fluorescein standard curve'!C31</f>
        <v>6.9048237347339708E-7</v>
      </c>
      <c r="I3" s="16" t="s">
        <v>7</v>
      </c>
    </row>
    <row r="4" spans="1:47" ht="15.75" thickBot="1" x14ac:dyDescent="0.3">
      <c r="I4" s="16" t="s">
        <v>43</v>
      </c>
    </row>
    <row r="5" spans="1:47" ht="35.25" customHeight="1" thickBot="1" x14ac:dyDescent="0.35">
      <c r="A5" s="33" t="s">
        <v>166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47" ht="18.75" x14ac:dyDescent="0.3">
      <c r="A6" s="18" t="s">
        <v>34</v>
      </c>
      <c r="B6" t="s">
        <v>63</v>
      </c>
      <c r="I6" t="s">
        <v>21</v>
      </c>
    </row>
    <row r="7" spans="1:47" x14ac:dyDescent="0.25">
      <c r="A7" s="22" t="s">
        <v>37</v>
      </c>
      <c r="B7" t="s">
        <v>0</v>
      </c>
      <c r="C7" t="s">
        <v>1</v>
      </c>
      <c r="D7" t="s">
        <v>2</v>
      </c>
      <c r="E7" t="s">
        <v>3</v>
      </c>
      <c r="F7" t="s">
        <v>23</v>
      </c>
      <c r="G7" t="s">
        <v>22</v>
      </c>
      <c r="I7" t="s">
        <v>0</v>
      </c>
      <c r="J7" t="s">
        <v>1</v>
      </c>
      <c r="K7" t="s">
        <v>2</v>
      </c>
      <c r="L7" t="s">
        <v>3</v>
      </c>
      <c r="M7" t="s">
        <v>23</v>
      </c>
      <c r="N7" t="s">
        <v>22</v>
      </c>
    </row>
    <row r="8" spans="1:47" x14ac:dyDescent="0.25">
      <c r="A8" t="s">
        <v>20</v>
      </c>
      <c r="B8" s="27">
        <f>'Raw Plate Reader Measurements'!$U$7</f>
        <v>4.2000000000000003E-2</v>
      </c>
      <c r="C8" s="27">
        <f>'Raw Plate Reader Measurements'!$U$8</f>
        <v>4.2999999999999997E-2</v>
      </c>
      <c r="D8" s="27">
        <f>'Raw Plate Reader Measurements'!$U$9</f>
        <v>4.2000000000000003E-2</v>
      </c>
      <c r="E8" s="27">
        <f>'Raw Plate Reader Measurements'!$U$10</f>
        <v>4.2000000000000003E-2</v>
      </c>
      <c r="F8" s="3"/>
      <c r="G8" s="3"/>
      <c r="I8" s="27">
        <f>'Raw Plate Reader Measurements'!$J$7</f>
        <v>65500</v>
      </c>
      <c r="J8" s="27">
        <f>'Raw Plate Reader Measurements'!$J$8</f>
        <v>66600</v>
      </c>
      <c r="K8" s="27">
        <f>'Raw Plate Reader Measurements'!$J$9</f>
        <v>67900</v>
      </c>
      <c r="L8" s="27">
        <f>'Raw Plate Reader Measurements'!$J$10</f>
        <v>69500</v>
      </c>
      <c r="M8" s="3"/>
      <c r="N8" s="3"/>
    </row>
    <row r="9" spans="1:47" s="12" customFormat="1" x14ac:dyDescent="0.25">
      <c r="A9" s="5" t="s">
        <v>31</v>
      </c>
      <c r="B9" s="5">
        <f>AVERAGE(B8:G8)</f>
        <v>4.2250000000000003E-2</v>
      </c>
      <c r="C9" s="5"/>
      <c r="D9" s="5"/>
      <c r="E9" s="5"/>
      <c r="G9" s="5"/>
      <c r="I9" s="5">
        <f>AVERAGE(I8:N8)</f>
        <v>67375</v>
      </c>
      <c r="J9" s="5"/>
      <c r="K9" s="5"/>
      <c r="L9" s="5"/>
      <c r="M9" s="5"/>
      <c r="N9" s="5"/>
      <c r="P9" t="s">
        <v>30</v>
      </c>
      <c r="Q9"/>
      <c r="R9"/>
      <c r="S9"/>
      <c r="T9"/>
      <c r="U9"/>
      <c r="W9" t="s">
        <v>165</v>
      </c>
      <c r="X9"/>
      <c r="Y9"/>
      <c r="Z9"/>
      <c r="AA9"/>
      <c r="AB9"/>
      <c r="AC9"/>
      <c r="AD9" t="s">
        <v>64</v>
      </c>
      <c r="AE9"/>
      <c r="AF9"/>
      <c r="AG9"/>
      <c r="AH9"/>
      <c r="AI9"/>
      <c r="AJ9"/>
      <c r="AK9" t="s">
        <v>27</v>
      </c>
      <c r="AL9"/>
      <c r="AM9"/>
      <c r="AN9"/>
      <c r="AP9" s="12" t="s">
        <v>33</v>
      </c>
    </row>
    <row r="10" spans="1:47" x14ac:dyDescent="0.25">
      <c r="A10" s="23" t="s">
        <v>38</v>
      </c>
      <c r="E10" s="5"/>
      <c r="F10" s="5"/>
      <c r="G10" s="5"/>
      <c r="H10" s="5"/>
      <c r="L10" s="5"/>
      <c r="M10" s="5"/>
      <c r="N10" s="5"/>
      <c r="O10" s="12"/>
      <c r="P10" t="s">
        <v>0</v>
      </c>
      <c r="Q10" t="s">
        <v>1</v>
      </c>
      <c r="R10" t="s">
        <v>2</v>
      </c>
      <c r="S10" t="s">
        <v>3</v>
      </c>
      <c r="T10" t="s">
        <v>23</v>
      </c>
      <c r="U10" t="s">
        <v>22</v>
      </c>
      <c r="V10" s="12"/>
      <c r="W10" t="s">
        <v>0</v>
      </c>
      <c r="X10" t="s">
        <v>1</v>
      </c>
      <c r="Y10" t="s">
        <v>2</v>
      </c>
      <c r="Z10" t="s">
        <v>3</v>
      </c>
      <c r="AA10" t="s">
        <v>23</v>
      </c>
      <c r="AB10" t="s">
        <v>22</v>
      </c>
      <c r="AD10" t="s">
        <v>0</v>
      </c>
      <c r="AE10" t="s">
        <v>1</v>
      </c>
      <c r="AF10" t="s">
        <v>2</v>
      </c>
      <c r="AG10" t="s">
        <v>3</v>
      </c>
      <c r="AH10" t="s">
        <v>23</v>
      </c>
      <c r="AI10" t="s">
        <v>22</v>
      </c>
      <c r="AK10" t="s">
        <v>4</v>
      </c>
      <c r="AL10" t="s">
        <v>12</v>
      </c>
      <c r="AM10" t="s">
        <v>28</v>
      </c>
      <c r="AN10" t="s">
        <v>29</v>
      </c>
      <c r="AP10" t="s">
        <v>0</v>
      </c>
      <c r="AQ10" t="s">
        <v>1</v>
      </c>
      <c r="AR10" t="s">
        <v>2</v>
      </c>
      <c r="AS10" t="s">
        <v>3</v>
      </c>
      <c r="AT10" t="s">
        <v>23</v>
      </c>
      <c r="AU10" t="s">
        <v>22</v>
      </c>
    </row>
    <row r="11" spans="1:47" x14ac:dyDescent="0.25">
      <c r="A11" t="s">
        <v>44</v>
      </c>
      <c r="B11" s="27">
        <f>'Raw Plate Reader Measurements'!$M$7</f>
        <v>6.6000000000000003E-2</v>
      </c>
      <c r="C11" s="27">
        <f>'Raw Plate Reader Measurements'!$M$8</f>
        <v>6.6000000000000003E-2</v>
      </c>
      <c r="D11" s="27">
        <f>'Raw Plate Reader Measurements'!$M$9</f>
        <v>6.8000000000000005E-2</v>
      </c>
      <c r="E11" s="27">
        <f>'Raw Plate Reader Measurements'!$M$10</f>
        <v>7.0999999999999994E-2</v>
      </c>
      <c r="F11" s="3"/>
      <c r="G11" s="3"/>
      <c r="I11" s="27">
        <f>'Raw Plate Reader Measurements'!$B$7</f>
        <v>60800</v>
      </c>
      <c r="J11" s="27">
        <f>'Raw Plate Reader Measurements'!$B$8</f>
        <v>62800</v>
      </c>
      <c r="K11" s="27">
        <f>'Raw Plate Reader Measurements'!$B$9</f>
        <v>55300</v>
      </c>
      <c r="L11" s="27">
        <f>'Raw Plate Reader Measurements'!$B$10</f>
        <v>61200</v>
      </c>
      <c r="M11" s="3"/>
      <c r="N11" s="3"/>
      <c r="P11" s="4">
        <f t="shared" ref="P11:U26" si="0">IF(ISBLANK(B11),"---", B11-$B$9)</f>
        <v>2.375E-2</v>
      </c>
      <c r="Q11" s="4">
        <f t="shared" si="0"/>
        <v>2.375E-2</v>
      </c>
      <c r="R11" s="4">
        <f t="shared" si="0"/>
        <v>2.5750000000000002E-2</v>
      </c>
      <c r="S11" s="4">
        <f t="shared" si="0"/>
        <v>2.8749999999999991E-2</v>
      </c>
      <c r="T11" s="4" t="str">
        <f t="shared" si="0"/>
        <v>---</v>
      </c>
      <c r="U11" s="4" t="str">
        <f t="shared" si="0"/>
        <v>---</v>
      </c>
      <c r="W11" s="4">
        <v>0</v>
      </c>
      <c r="X11" s="4">
        <v>0</v>
      </c>
      <c r="Y11" s="4">
        <v>0</v>
      </c>
      <c r="Z11" s="4">
        <v>0</v>
      </c>
      <c r="AA11" s="4" t="str">
        <f t="shared" ref="W11:AB26" si="1">IF(ISBLANK(M11),"---",M11-$I$9)</f>
        <v>---</v>
      </c>
      <c r="AB11" s="4" t="str">
        <f t="shared" si="1"/>
        <v>---</v>
      </c>
      <c r="AD11" s="15">
        <f t="shared" ref="AD11:AI26" si="2">IF(AND(ISNUMBER(W11),ISNUMBER(P11)),(W11*$B$3)/(P11*$B$2),"---")</f>
        <v>0</v>
      </c>
      <c r="AE11" s="15">
        <f t="shared" si="2"/>
        <v>0</v>
      </c>
      <c r="AF11" s="15">
        <f t="shared" si="2"/>
        <v>0</v>
      </c>
      <c r="AG11" s="15">
        <f t="shared" si="2"/>
        <v>0</v>
      </c>
      <c r="AH11" s="15" t="str">
        <f t="shared" si="2"/>
        <v>---</v>
      </c>
      <c r="AI11" s="15" t="str">
        <f t="shared" si="2"/>
        <v>---</v>
      </c>
      <c r="AK11" s="15">
        <f>AVERAGE(AD11:AI11)</f>
        <v>0</v>
      </c>
      <c r="AL11" s="15">
        <f>STDEV(AD11:AI11)</f>
        <v>0</v>
      </c>
      <c r="AM11" s="15"/>
      <c r="AN11" s="14"/>
      <c r="AP11" s="15" t="e">
        <f>IF(ISNUMBER(AD11),LN(AD11),"---")</f>
        <v>#NUM!</v>
      </c>
      <c r="AQ11" s="15" t="e">
        <f t="shared" ref="AQ11:AU26" si="3">IF(ISNUMBER(AE11),LN(AE11),"---")</f>
        <v>#NUM!</v>
      </c>
      <c r="AR11" s="15" t="e">
        <f t="shared" si="3"/>
        <v>#NUM!</v>
      </c>
      <c r="AS11" s="15" t="e">
        <f t="shared" si="3"/>
        <v>#NUM!</v>
      </c>
      <c r="AT11" s="15" t="str">
        <f t="shared" si="3"/>
        <v>---</v>
      </c>
      <c r="AU11" s="15" t="str">
        <f t="shared" si="3"/>
        <v>---</v>
      </c>
    </row>
    <row r="12" spans="1:47" x14ac:dyDescent="0.25">
      <c r="A12" t="s">
        <v>45</v>
      </c>
      <c r="B12" s="27">
        <f>'Raw Plate Reader Measurements'!$M$11</f>
        <v>7.0999999999999994E-2</v>
      </c>
      <c r="C12" s="27">
        <f>'Raw Plate Reader Measurements'!$M$12</f>
        <v>6.7000000000000004E-2</v>
      </c>
      <c r="D12" s="27">
        <f>'Raw Plate Reader Measurements'!$M$13</f>
        <v>7.0999999999999994E-2</v>
      </c>
      <c r="E12" s="27">
        <f>'Raw Plate Reader Measurements'!$M$14</f>
        <v>6.9000000000000006E-2</v>
      </c>
      <c r="F12" s="3"/>
      <c r="G12" s="3"/>
      <c r="I12" s="27">
        <f>'Raw Plate Reader Measurements'!$B$11</f>
        <v>107000</v>
      </c>
      <c r="J12" s="27">
        <f>'Raw Plate Reader Measurements'!$B$12</f>
        <v>107000</v>
      </c>
      <c r="K12" s="27">
        <f>'Raw Plate Reader Measurements'!$B$13</f>
        <v>108000</v>
      </c>
      <c r="L12" s="27">
        <f>'Raw Plate Reader Measurements'!$B$14</f>
        <v>106000</v>
      </c>
      <c r="M12" s="3"/>
      <c r="N12" s="3"/>
      <c r="P12" s="4">
        <f t="shared" si="0"/>
        <v>2.8749999999999991E-2</v>
      </c>
      <c r="Q12" s="4">
        <f t="shared" si="0"/>
        <v>2.4750000000000001E-2</v>
      </c>
      <c r="R12" s="4">
        <f t="shared" si="0"/>
        <v>2.8749999999999991E-2</v>
      </c>
      <c r="S12" s="4">
        <f t="shared" si="0"/>
        <v>2.6750000000000003E-2</v>
      </c>
      <c r="T12" s="4" t="str">
        <f t="shared" si="0"/>
        <v>---</v>
      </c>
      <c r="U12" s="4" t="str">
        <f t="shared" si="0"/>
        <v>---</v>
      </c>
      <c r="W12" s="4">
        <f t="shared" si="1"/>
        <v>39625</v>
      </c>
      <c r="X12" s="4">
        <f t="shared" si="1"/>
        <v>39625</v>
      </c>
      <c r="Y12" s="4">
        <f t="shared" si="1"/>
        <v>40625</v>
      </c>
      <c r="Z12" s="4">
        <f t="shared" si="1"/>
        <v>38625</v>
      </c>
      <c r="AA12" s="4" t="str">
        <f t="shared" si="1"/>
        <v>---</v>
      </c>
      <c r="AB12" s="4" t="str">
        <f t="shared" si="1"/>
        <v>---</v>
      </c>
      <c r="AD12" s="15">
        <f t="shared" si="2"/>
        <v>0.16794085349698232</v>
      </c>
      <c r="AE12" s="15">
        <f t="shared" si="2"/>
        <v>0.19508280961770666</v>
      </c>
      <c r="AF12" s="15">
        <f t="shared" si="2"/>
        <v>0.17217910847482412</v>
      </c>
      <c r="AG12" s="15">
        <f t="shared" si="2"/>
        <v>0.17594204513739392</v>
      </c>
      <c r="AH12" s="15" t="str">
        <f t="shared" si="2"/>
        <v>---</v>
      </c>
      <c r="AI12" s="15" t="str">
        <f t="shared" si="2"/>
        <v>---</v>
      </c>
      <c r="AK12" s="15">
        <f>AVERAGE(AD12:AI12)</f>
        <v>0.17778620418172675</v>
      </c>
      <c r="AL12" s="15">
        <f>STDEV(AD12:AI12)</f>
        <v>1.1985323449407167E-2</v>
      </c>
      <c r="AM12" s="15">
        <f>GEOMEAN(AD12:AI12)</f>
        <v>0.17749305400746496</v>
      </c>
      <c r="AN12" s="14">
        <f>EXP(STDEV(AP12:AU12))</f>
        <v>1.0680162449914374</v>
      </c>
      <c r="AP12" s="15">
        <f>IF(ISNUMBER(AD12),LN(AD12),"---")</f>
        <v>-1.7841434240853984</v>
      </c>
      <c r="AQ12" s="15">
        <f t="shared" si="3"/>
        <v>-1.6343311458567387</v>
      </c>
      <c r="AR12" s="15">
        <f t="shared" si="3"/>
        <v>-1.7592200156329416</v>
      </c>
      <c r="AS12" s="15">
        <f t="shared" si="3"/>
        <v>-1.7376006271635902</v>
      </c>
      <c r="AT12" s="15" t="str">
        <f t="shared" si="3"/>
        <v>---</v>
      </c>
      <c r="AU12" s="15" t="str">
        <f t="shared" si="3"/>
        <v>---</v>
      </c>
    </row>
    <row r="13" spans="1:47" x14ac:dyDescent="0.25">
      <c r="A13" t="s">
        <v>46</v>
      </c>
      <c r="B13" s="27">
        <f>'Raw Plate Reader Measurements'!$N$7</f>
        <v>6.7000000000000004E-2</v>
      </c>
      <c r="C13" s="27">
        <f>'Raw Plate Reader Measurements'!$N$8</f>
        <v>6.9000000000000006E-2</v>
      </c>
      <c r="D13" s="27">
        <f>'Raw Plate Reader Measurements'!$N$9</f>
        <v>6.6000000000000003E-2</v>
      </c>
      <c r="E13" s="27">
        <f>'Raw Plate Reader Measurements'!$N$10</f>
        <v>7.0000000000000007E-2</v>
      </c>
      <c r="F13" s="3"/>
      <c r="G13" s="3"/>
      <c r="I13" s="27">
        <f>'Raw Plate Reader Measurements'!$C$7</f>
        <v>105000</v>
      </c>
      <c r="J13" s="27">
        <f>'Raw Plate Reader Measurements'!$C$8</f>
        <v>109000</v>
      </c>
      <c r="K13" s="27">
        <f>'Raw Plate Reader Measurements'!$C$9</f>
        <v>104000</v>
      </c>
      <c r="L13" s="27">
        <f>'Raw Plate Reader Measurements'!$C$10</f>
        <v>108000</v>
      </c>
      <c r="M13" s="3"/>
      <c r="N13" s="3"/>
      <c r="P13" s="4">
        <f t="shared" si="0"/>
        <v>2.4750000000000001E-2</v>
      </c>
      <c r="Q13" s="4">
        <f t="shared" si="0"/>
        <v>2.6750000000000003E-2</v>
      </c>
      <c r="R13" s="4">
        <f t="shared" si="0"/>
        <v>2.375E-2</v>
      </c>
      <c r="S13" s="4">
        <f t="shared" si="0"/>
        <v>2.7750000000000004E-2</v>
      </c>
      <c r="T13" s="4" t="str">
        <f t="shared" si="0"/>
        <v>---</v>
      </c>
      <c r="U13" s="4" t="str">
        <f t="shared" si="0"/>
        <v>---</v>
      </c>
      <c r="W13" s="4">
        <f t="shared" si="1"/>
        <v>37625</v>
      </c>
      <c r="X13" s="4">
        <f t="shared" si="1"/>
        <v>41625</v>
      </c>
      <c r="Y13" s="4">
        <f t="shared" si="1"/>
        <v>36625</v>
      </c>
      <c r="Z13" s="4">
        <f t="shared" si="1"/>
        <v>40625</v>
      </c>
      <c r="AA13" s="4" t="str">
        <f t="shared" si="1"/>
        <v>---</v>
      </c>
      <c r="AB13" s="4" t="str">
        <f t="shared" si="1"/>
        <v>---</v>
      </c>
      <c r="AC13" s="12"/>
      <c r="AD13" s="15">
        <f t="shared" si="2"/>
        <v>0.18523635865908422</v>
      </c>
      <c r="AE13" s="15">
        <f t="shared" si="2"/>
        <v>0.18960744670146334</v>
      </c>
      <c r="AF13" s="15">
        <f t="shared" si="2"/>
        <v>0.18790526510313191</v>
      </c>
      <c r="AG13" s="15">
        <f t="shared" si="2"/>
        <v>0.17838376103247539</v>
      </c>
      <c r="AH13" s="15" t="str">
        <f t="shared" si="2"/>
        <v>---</v>
      </c>
      <c r="AI13" s="15" t="str">
        <f t="shared" si="2"/>
        <v>---</v>
      </c>
      <c r="AJ13" s="12"/>
      <c r="AK13" s="15">
        <f t="shared" ref="AK13:AK26" si="4">AVERAGE(AD13:AI13)</f>
        <v>0.18528320787403874</v>
      </c>
      <c r="AL13" s="15">
        <f t="shared" ref="AL13:AL26" si="5">STDEV(AD13:AI13)</f>
        <v>4.9389198251489049E-3</v>
      </c>
      <c r="AM13" s="15">
        <f t="shared" ref="AM13:AM24" si="6">GEOMEAN(AD13:AI13)</f>
        <v>0.1852332610750522</v>
      </c>
      <c r="AN13" s="14">
        <f t="shared" ref="AN13:AN24" si="7">EXP(STDEV(AP13:AU13))</f>
        <v>1.0272569858257563</v>
      </c>
      <c r="AP13" s="15">
        <f t="shared" ref="AP13:AP26" si="8">IF(ISNUMBER(AD13),LN(AD13),"---")</f>
        <v>-1.6861226549851436</v>
      </c>
      <c r="AQ13" s="15">
        <f t="shared" si="3"/>
        <v>-1.6627994140808917</v>
      </c>
      <c r="AR13" s="15">
        <f t="shared" si="3"/>
        <v>-1.6718173521829029</v>
      </c>
      <c r="AS13" s="15">
        <f t="shared" si="3"/>
        <v>-1.723818088582026</v>
      </c>
      <c r="AT13" s="15" t="str">
        <f t="shared" si="3"/>
        <v>---</v>
      </c>
      <c r="AU13" s="15" t="str">
        <f t="shared" si="3"/>
        <v>---</v>
      </c>
    </row>
    <row r="14" spans="1:47" x14ac:dyDescent="0.25">
      <c r="A14" t="s">
        <v>47</v>
      </c>
      <c r="B14" s="27">
        <f>'Raw Plate Reader Measurements'!$N$11</f>
        <v>7.6999999999999999E-2</v>
      </c>
      <c r="C14" s="27">
        <f>'Raw Plate Reader Measurements'!$N$12</f>
        <v>0.08</v>
      </c>
      <c r="D14" s="27">
        <f>'Raw Plate Reader Measurements'!$N$13</f>
        <v>8.1000000000000003E-2</v>
      </c>
      <c r="E14" s="27">
        <f>'Raw Plate Reader Measurements'!$N$14</f>
        <v>7.1999999999999995E-2</v>
      </c>
      <c r="F14" s="3"/>
      <c r="G14" s="3"/>
      <c r="I14" s="27">
        <f>'Raw Plate Reader Measurements'!$C$11</f>
        <v>66500</v>
      </c>
      <c r="J14" s="27">
        <f>'Raw Plate Reader Measurements'!$C$12</f>
        <v>64300</v>
      </c>
      <c r="K14" s="27">
        <f>'Raw Plate Reader Measurements'!$C$13</f>
        <v>66700</v>
      </c>
      <c r="L14" s="27">
        <f>'Raw Plate Reader Measurements'!$C$14</f>
        <v>60500</v>
      </c>
      <c r="M14" s="3"/>
      <c r="N14" s="3"/>
      <c r="P14" s="4">
        <f t="shared" si="0"/>
        <v>3.4749999999999996E-2</v>
      </c>
      <c r="Q14" s="4">
        <f t="shared" si="0"/>
        <v>3.7749999999999999E-2</v>
      </c>
      <c r="R14" s="4">
        <f t="shared" si="0"/>
        <v>3.875E-2</v>
      </c>
      <c r="S14" s="4">
        <f t="shared" si="0"/>
        <v>2.9749999999999992E-2</v>
      </c>
      <c r="T14" s="4" t="str">
        <f t="shared" si="0"/>
        <v>---</v>
      </c>
      <c r="U14" s="4" t="str">
        <f t="shared" si="0"/>
        <v>---</v>
      </c>
      <c r="W14" s="4">
        <v>0</v>
      </c>
      <c r="X14" s="4">
        <v>0</v>
      </c>
      <c r="Y14" s="4">
        <v>0</v>
      </c>
      <c r="Z14" s="4">
        <v>0</v>
      </c>
      <c r="AA14" s="4" t="str">
        <f t="shared" si="1"/>
        <v>---</v>
      </c>
      <c r="AB14" s="4" t="str">
        <f t="shared" si="1"/>
        <v>---</v>
      </c>
      <c r="AC14" s="12"/>
      <c r="AD14" s="15">
        <f t="shared" si="2"/>
        <v>0</v>
      </c>
      <c r="AE14" s="15">
        <f t="shared" si="2"/>
        <v>0</v>
      </c>
      <c r="AF14" s="15">
        <f t="shared" si="2"/>
        <v>0</v>
      </c>
      <c r="AG14" s="15">
        <f t="shared" si="2"/>
        <v>0</v>
      </c>
      <c r="AH14" s="15" t="str">
        <f t="shared" si="2"/>
        <v>---</v>
      </c>
      <c r="AI14" s="15" t="str">
        <f t="shared" si="2"/>
        <v>---</v>
      </c>
      <c r="AJ14" s="12"/>
      <c r="AK14" s="15">
        <f t="shared" si="4"/>
        <v>0</v>
      </c>
      <c r="AL14" s="15">
        <f t="shared" si="5"/>
        <v>0</v>
      </c>
      <c r="AM14" s="15"/>
      <c r="AN14" s="14"/>
      <c r="AP14" s="15" t="e">
        <f t="shared" si="8"/>
        <v>#NUM!</v>
      </c>
      <c r="AQ14" s="15" t="e">
        <f t="shared" si="3"/>
        <v>#NUM!</v>
      </c>
      <c r="AR14" s="15" t="e">
        <f t="shared" si="3"/>
        <v>#NUM!</v>
      </c>
      <c r="AS14" s="15" t="e">
        <f t="shared" si="3"/>
        <v>#NUM!</v>
      </c>
      <c r="AT14" s="15" t="str">
        <f t="shared" si="3"/>
        <v>---</v>
      </c>
      <c r="AU14" s="15" t="str">
        <f t="shared" si="3"/>
        <v>---</v>
      </c>
    </row>
    <row r="15" spans="1:47" x14ac:dyDescent="0.25">
      <c r="A15" t="s">
        <v>50</v>
      </c>
      <c r="B15" s="27">
        <f>'Raw Plate Reader Measurements'!$O$7</f>
        <v>6.4000000000000001E-2</v>
      </c>
      <c r="C15" s="27">
        <f>'Raw Plate Reader Measurements'!$O$8</f>
        <v>6.3E-2</v>
      </c>
      <c r="D15" s="27">
        <f>'Raw Plate Reader Measurements'!$O$9</f>
        <v>6.6000000000000003E-2</v>
      </c>
      <c r="E15" s="27">
        <f>'Raw Plate Reader Measurements'!$O$10</f>
        <v>6.3E-2</v>
      </c>
      <c r="F15" s="3"/>
      <c r="G15" s="3"/>
      <c r="I15" s="27">
        <f>'Raw Plate Reader Measurements'!$D$7</f>
        <v>148000</v>
      </c>
      <c r="J15" s="27">
        <f>'Raw Plate Reader Measurements'!$D$8</f>
        <v>157000</v>
      </c>
      <c r="K15" s="27">
        <f>'Raw Plate Reader Measurements'!$D$9</f>
        <v>151000</v>
      </c>
      <c r="L15" s="27">
        <f>'Raw Plate Reader Measurements'!$D$10</f>
        <v>146000</v>
      </c>
      <c r="M15" s="3"/>
      <c r="N15" s="3"/>
      <c r="P15" s="4">
        <f t="shared" si="0"/>
        <v>2.1749999999999999E-2</v>
      </c>
      <c r="Q15" s="4">
        <f t="shared" si="0"/>
        <v>2.0749999999999998E-2</v>
      </c>
      <c r="R15" s="4">
        <f t="shared" si="0"/>
        <v>2.375E-2</v>
      </c>
      <c r="S15" s="4">
        <f t="shared" si="0"/>
        <v>2.0749999999999998E-2</v>
      </c>
      <c r="T15" s="4" t="str">
        <f t="shared" si="0"/>
        <v>---</v>
      </c>
      <c r="U15" s="4" t="str">
        <f t="shared" si="0"/>
        <v>---</v>
      </c>
      <c r="W15" s="4">
        <f t="shared" si="1"/>
        <v>80625</v>
      </c>
      <c r="X15" s="4">
        <f t="shared" si="1"/>
        <v>89625</v>
      </c>
      <c r="Y15" s="4">
        <f t="shared" si="1"/>
        <v>83625</v>
      </c>
      <c r="Z15" s="4">
        <f t="shared" si="1"/>
        <v>78625</v>
      </c>
      <c r="AA15" s="4" t="str">
        <f t="shared" si="1"/>
        <v>---</v>
      </c>
      <c r="AB15" s="4" t="str">
        <f t="shared" si="1"/>
        <v>---</v>
      </c>
      <c r="AD15" s="15">
        <f t="shared" si="2"/>
        <v>0.45168471692732365</v>
      </c>
      <c r="AE15" s="15">
        <f t="shared" si="2"/>
        <v>0.52630318403305354</v>
      </c>
      <c r="AF15" s="15">
        <f t="shared" si="2"/>
        <v>0.42903966673718513</v>
      </c>
      <c r="AG15" s="15">
        <f t="shared" si="2"/>
        <v>0.46170809310570532</v>
      </c>
      <c r="AH15" s="15" t="str">
        <f t="shared" si="2"/>
        <v>---</v>
      </c>
      <c r="AI15" s="15" t="str">
        <f t="shared" si="2"/>
        <v>---</v>
      </c>
      <c r="AK15" s="15">
        <f t="shared" si="4"/>
        <v>0.46718391520081692</v>
      </c>
      <c r="AL15" s="15">
        <f t="shared" si="5"/>
        <v>4.1714431606866824E-2</v>
      </c>
      <c r="AM15" s="15">
        <f t="shared" si="6"/>
        <v>0.46583710898160408</v>
      </c>
      <c r="AN15" s="14">
        <f t="shared" si="7"/>
        <v>1.0908742919327907</v>
      </c>
      <c r="AP15" s="15">
        <f t="shared" si="8"/>
        <v>-0.79477087145824055</v>
      </c>
      <c r="AQ15" s="15">
        <f t="shared" si="3"/>
        <v>-0.64187783679640698</v>
      </c>
      <c r="AR15" s="15">
        <f t="shared" si="3"/>
        <v>-0.84620590107174176</v>
      </c>
      <c r="AS15" s="15">
        <f t="shared" si="3"/>
        <v>-0.77282242069558671</v>
      </c>
      <c r="AT15" s="15" t="str">
        <f t="shared" si="3"/>
        <v>---</v>
      </c>
      <c r="AU15" s="15" t="str">
        <f t="shared" si="3"/>
        <v>---</v>
      </c>
    </row>
    <row r="16" spans="1:47" x14ac:dyDescent="0.25">
      <c r="A16" t="s">
        <v>48</v>
      </c>
      <c r="B16" s="27">
        <f>'Raw Plate Reader Measurements'!$O$11</f>
        <v>6.4000000000000001E-2</v>
      </c>
      <c r="C16" s="27">
        <f>'Raw Plate Reader Measurements'!$O$12</f>
        <v>6.4000000000000001E-2</v>
      </c>
      <c r="D16" s="27">
        <f>'Raw Plate Reader Measurements'!$O$13</f>
        <v>0.06</v>
      </c>
      <c r="E16" s="27">
        <f>'Raw Plate Reader Measurements'!$O$14</f>
        <v>6.5000000000000002E-2</v>
      </c>
      <c r="F16" s="3"/>
      <c r="G16" s="3"/>
      <c r="I16" s="27">
        <f>'Raw Plate Reader Measurements'!$D$11</f>
        <v>152000</v>
      </c>
      <c r="J16" s="27">
        <f>'Raw Plate Reader Measurements'!$D$12</f>
        <v>155000</v>
      </c>
      <c r="K16" s="27">
        <f>'Raw Plate Reader Measurements'!$D$13</f>
        <v>156000</v>
      </c>
      <c r="L16" s="27">
        <f>'Raw Plate Reader Measurements'!$D$14</f>
        <v>148000</v>
      </c>
      <c r="M16" s="3"/>
      <c r="N16" s="3"/>
      <c r="P16" s="4">
        <f t="shared" si="0"/>
        <v>2.1749999999999999E-2</v>
      </c>
      <c r="Q16" s="4">
        <f t="shared" si="0"/>
        <v>2.1749999999999999E-2</v>
      </c>
      <c r="R16" s="4">
        <f t="shared" si="0"/>
        <v>1.7749999999999995E-2</v>
      </c>
      <c r="S16" s="4">
        <f t="shared" si="0"/>
        <v>2.2749999999999999E-2</v>
      </c>
      <c r="T16" s="4" t="str">
        <f t="shared" si="0"/>
        <v>---</v>
      </c>
      <c r="U16" s="4" t="str">
        <f t="shared" si="0"/>
        <v>---</v>
      </c>
      <c r="W16" s="4">
        <f t="shared" si="1"/>
        <v>84625</v>
      </c>
      <c r="X16" s="4">
        <f t="shared" si="1"/>
        <v>87625</v>
      </c>
      <c r="Y16" s="4">
        <f t="shared" si="1"/>
        <v>88625</v>
      </c>
      <c r="Z16" s="4">
        <f t="shared" si="1"/>
        <v>80625</v>
      </c>
      <c r="AA16" s="4" t="str">
        <f t="shared" si="1"/>
        <v>---</v>
      </c>
      <c r="AB16" s="4" t="str">
        <f t="shared" si="1"/>
        <v>---</v>
      </c>
      <c r="AD16" s="15">
        <f t="shared" si="2"/>
        <v>0.47409388117798157</v>
      </c>
      <c r="AE16" s="15">
        <f t="shared" si="2"/>
        <v>0.49090075436597502</v>
      </c>
      <c r="AF16" s="15">
        <f t="shared" si="2"/>
        <v>0.60839105566607954</v>
      </c>
      <c r="AG16" s="15">
        <f t="shared" si="2"/>
        <v>0.43183044365579293</v>
      </c>
      <c r="AH16" s="15" t="str">
        <f t="shared" si="2"/>
        <v>---</v>
      </c>
      <c r="AI16" s="15" t="str">
        <f t="shared" si="2"/>
        <v>---</v>
      </c>
      <c r="AK16" s="15">
        <f t="shared" si="4"/>
        <v>0.50130403371645726</v>
      </c>
      <c r="AL16" s="15">
        <f t="shared" si="5"/>
        <v>7.5592836098771973E-2</v>
      </c>
      <c r="AM16" s="15">
        <f t="shared" si="6"/>
        <v>0.49726573187165857</v>
      </c>
      <c r="AN16" s="14">
        <f t="shared" si="7"/>
        <v>1.1559798885360959</v>
      </c>
      <c r="AP16" s="15">
        <f t="shared" si="8"/>
        <v>-0.74634991534173811</v>
      </c>
      <c r="AQ16" s="15">
        <f t="shared" si="3"/>
        <v>-0.71151330121942291</v>
      </c>
      <c r="AR16" s="15">
        <f t="shared" si="3"/>
        <v>-0.49693742010861702</v>
      </c>
      <c r="AS16" s="15">
        <f t="shared" si="3"/>
        <v>-0.83972225932050693</v>
      </c>
      <c r="AT16" s="15" t="str">
        <f t="shared" si="3"/>
        <v>---</v>
      </c>
      <c r="AU16" s="15" t="str">
        <f t="shared" si="3"/>
        <v>---</v>
      </c>
    </row>
    <row r="17" spans="1:47" x14ac:dyDescent="0.25">
      <c r="A17" t="s">
        <v>49</v>
      </c>
      <c r="B17" s="27">
        <f>'Raw Plate Reader Measurements'!$P$7</f>
        <v>7.4999999999999997E-2</v>
      </c>
      <c r="C17" s="27">
        <f>'Raw Plate Reader Measurements'!$P$8</f>
        <v>6.6000000000000003E-2</v>
      </c>
      <c r="D17" s="27">
        <f>'Raw Plate Reader Measurements'!$P$9</f>
        <v>7.0000000000000007E-2</v>
      </c>
      <c r="E17" s="27">
        <f>'Raw Plate Reader Measurements'!$P$10</f>
        <v>7.1999999999999995E-2</v>
      </c>
      <c r="F17" s="3"/>
      <c r="G17" s="3"/>
      <c r="I17" s="27">
        <f>'Raw Plate Reader Measurements'!$E$7</f>
        <v>139000</v>
      </c>
      <c r="J17" s="27">
        <f>'Raw Plate Reader Measurements'!$E$8</f>
        <v>134000</v>
      </c>
      <c r="K17" s="27">
        <f>'Raw Plate Reader Measurements'!$E$9</f>
        <v>134000</v>
      </c>
      <c r="L17" s="27">
        <f>'Raw Plate Reader Measurements'!$E$10</f>
        <v>138000</v>
      </c>
      <c r="M17" s="3"/>
      <c r="N17" s="3"/>
      <c r="P17" s="4">
        <f t="shared" si="0"/>
        <v>3.2749999999999994E-2</v>
      </c>
      <c r="Q17" s="4">
        <f t="shared" si="0"/>
        <v>2.375E-2</v>
      </c>
      <c r="R17" s="4">
        <f t="shared" si="0"/>
        <v>2.7750000000000004E-2</v>
      </c>
      <c r="S17" s="4">
        <f t="shared" si="0"/>
        <v>2.9749999999999992E-2</v>
      </c>
      <c r="T17" s="4" t="str">
        <f t="shared" si="0"/>
        <v>---</v>
      </c>
      <c r="U17" s="4" t="str">
        <f t="shared" si="0"/>
        <v>---</v>
      </c>
      <c r="W17" s="4">
        <f t="shared" si="1"/>
        <v>71625</v>
      </c>
      <c r="X17" s="4">
        <f t="shared" si="1"/>
        <v>66625</v>
      </c>
      <c r="Y17" s="4">
        <f t="shared" si="1"/>
        <v>66625</v>
      </c>
      <c r="Z17" s="4">
        <f t="shared" si="1"/>
        <v>70625</v>
      </c>
      <c r="AA17" s="4" t="str">
        <f t="shared" si="1"/>
        <v>---</v>
      </c>
      <c r="AB17" s="4" t="str">
        <f t="shared" si="1"/>
        <v>---</v>
      </c>
      <c r="AD17" s="15">
        <f t="shared" si="2"/>
        <v>0.26648837000466313</v>
      </c>
      <c r="AE17" s="15">
        <f t="shared" si="2"/>
        <v>0.34182084061422968</v>
      </c>
      <c r="AF17" s="15">
        <f t="shared" si="2"/>
        <v>0.2925493680932596</v>
      </c>
      <c r="AG17" s="15">
        <f t="shared" si="2"/>
        <v>0.28926535418621063</v>
      </c>
      <c r="AH17" s="15" t="str">
        <f t="shared" si="2"/>
        <v>---</v>
      </c>
      <c r="AI17" s="15" t="str">
        <f t="shared" si="2"/>
        <v>---</v>
      </c>
      <c r="AK17" s="15">
        <f t="shared" si="4"/>
        <v>0.29753098322459076</v>
      </c>
      <c r="AL17" s="15">
        <f t="shared" si="5"/>
        <v>3.1719459935678811E-2</v>
      </c>
      <c r="AM17" s="15">
        <f t="shared" si="6"/>
        <v>0.29630780806566526</v>
      </c>
      <c r="AN17" s="14">
        <f t="shared" si="7"/>
        <v>1.1095310735428834</v>
      </c>
      <c r="AP17" s="15">
        <f t="shared" si="8"/>
        <v>-1.3224246760858414</v>
      </c>
      <c r="AQ17" s="15">
        <f t="shared" si="3"/>
        <v>-1.0734685370341257</v>
      </c>
      <c r="AR17" s="15">
        <f t="shared" si="3"/>
        <v>-1.2291218467459191</v>
      </c>
      <c r="AS17" s="15">
        <f t="shared" si="3"/>
        <v>-1.2404108315645177</v>
      </c>
      <c r="AT17" s="15" t="str">
        <f t="shared" si="3"/>
        <v>---</v>
      </c>
      <c r="AU17" s="15" t="str">
        <f t="shared" si="3"/>
        <v>---</v>
      </c>
    </row>
    <row r="18" spans="1:47" x14ac:dyDescent="0.25">
      <c r="A18" t="s">
        <v>51</v>
      </c>
      <c r="B18" s="27">
        <f>'Raw Plate Reader Measurements'!$P$11</f>
        <v>7.2999999999999995E-2</v>
      </c>
      <c r="C18" s="27">
        <f>'Raw Plate Reader Measurements'!$P$12</f>
        <v>7.3999999999999996E-2</v>
      </c>
      <c r="D18" s="27">
        <f>'Raw Plate Reader Measurements'!$P$13</f>
        <v>7.8E-2</v>
      </c>
      <c r="E18" s="27">
        <f>'Raw Plate Reader Measurements'!$P$14</f>
        <v>7.5999999999999998E-2</v>
      </c>
      <c r="F18" s="3"/>
      <c r="G18" s="3"/>
      <c r="I18" s="27">
        <f>'Raw Plate Reader Measurements'!$E$11</f>
        <v>137000</v>
      </c>
      <c r="J18" s="27">
        <f>'Raw Plate Reader Measurements'!$E$12</f>
        <v>138000</v>
      </c>
      <c r="K18" s="27">
        <f>'Raw Plate Reader Measurements'!$E$13</f>
        <v>135000</v>
      </c>
      <c r="L18" s="27">
        <f>'Raw Plate Reader Measurements'!$E$14</f>
        <v>136000</v>
      </c>
      <c r="M18" s="3"/>
      <c r="N18" s="3"/>
      <c r="P18" s="4">
        <f t="shared" si="0"/>
        <v>3.0749999999999993E-2</v>
      </c>
      <c r="Q18" s="4">
        <f t="shared" si="0"/>
        <v>3.1749999999999994E-2</v>
      </c>
      <c r="R18" s="4">
        <f t="shared" si="0"/>
        <v>3.5749999999999997E-2</v>
      </c>
      <c r="S18" s="4">
        <f t="shared" si="0"/>
        <v>3.3749999999999995E-2</v>
      </c>
      <c r="T18" s="4" t="str">
        <f t="shared" si="0"/>
        <v>---</v>
      </c>
      <c r="U18" s="4" t="str">
        <f t="shared" si="0"/>
        <v>---</v>
      </c>
      <c r="W18" s="4">
        <f t="shared" si="1"/>
        <v>69625</v>
      </c>
      <c r="X18" s="4">
        <f t="shared" si="1"/>
        <v>70625</v>
      </c>
      <c r="Y18" s="4">
        <f t="shared" si="1"/>
        <v>67625</v>
      </c>
      <c r="Z18" s="4">
        <f t="shared" si="1"/>
        <v>68625</v>
      </c>
      <c r="AA18" s="4" t="str">
        <f t="shared" si="1"/>
        <v>---</v>
      </c>
      <c r="AB18" s="4" t="str">
        <f t="shared" si="1"/>
        <v>---</v>
      </c>
      <c r="AD18" s="15">
        <f t="shared" si="2"/>
        <v>0.27589575468054683</v>
      </c>
      <c r="AE18" s="15">
        <f t="shared" si="2"/>
        <v>0.2710439145524336</v>
      </c>
      <c r="AF18" s="15">
        <f t="shared" si="2"/>
        <v>0.23049216210352189</v>
      </c>
      <c r="AG18" s="15">
        <f t="shared" si="2"/>
        <v>0.24776132224633662</v>
      </c>
      <c r="AH18" s="15" t="str">
        <f t="shared" si="2"/>
        <v>---</v>
      </c>
      <c r="AI18" s="15" t="str">
        <f t="shared" si="2"/>
        <v>---</v>
      </c>
      <c r="AK18" s="15">
        <f t="shared" si="4"/>
        <v>0.25629828839570973</v>
      </c>
      <c r="AL18" s="15">
        <f t="shared" si="5"/>
        <v>2.1137093152268891E-2</v>
      </c>
      <c r="AM18" s="15">
        <f t="shared" si="6"/>
        <v>0.25563398353884775</v>
      </c>
      <c r="AN18" s="14">
        <f t="shared" si="7"/>
        <v>1.08713837018909</v>
      </c>
      <c r="AP18" s="15">
        <f t="shared" si="8"/>
        <v>-1.2877321850445627</v>
      </c>
      <c r="AQ18" s="15">
        <f t="shared" si="3"/>
        <v>-1.3054744249115795</v>
      </c>
      <c r="AR18" s="15">
        <f t="shared" si="3"/>
        <v>-1.4675384210128553</v>
      </c>
      <c r="AS18" s="15">
        <f t="shared" si="3"/>
        <v>-1.3952894065283281</v>
      </c>
      <c r="AT18" s="15" t="str">
        <f t="shared" si="3"/>
        <v>---</v>
      </c>
      <c r="AU18" s="15" t="str">
        <f t="shared" si="3"/>
        <v>---</v>
      </c>
    </row>
    <row r="19" spans="1:47" x14ac:dyDescent="0.25">
      <c r="A19" t="s">
        <v>52</v>
      </c>
      <c r="B19" s="27">
        <f>'Raw Plate Reader Measurements'!$Q$7</f>
        <v>9.5000000000000001E-2</v>
      </c>
      <c r="C19" s="27">
        <f>'Raw Plate Reader Measurements'!$Q$8</f>
        <v>9.6000000000000002E-2</v>
      </c>
      <c r="D19" s="27">
        <f>'Raw Plate Reader Measurements'!$Q$9</f>
        <v>8.5000000000000006E-2</v>
      </c>
      <c r="E19" s="27">
        <f>'Raw Plate Reader Measurements'!$Q$10</f>
        <v>8.2000000000000003E-2</v>
      </c>
      <c r="F19" s="3"/>
      <c r="G19" s="3"/>
      <c r="I19" s="27">
        <f>'Raw Plate Reader Measurements'!$F$7</f>
        <v>62500</v>
      </c>
      <c r="J19" s="27">
        <f>'Raw Plate Reader Measurements'!$F$8</f>
        <v>61800</v>
      </c>
      <c r="K19" s="27">
        <f>'Raw Plate Reader Measurements'!$F$9</f>
        <v>64200</v>
      </c>
      <c r="L19" s="27">
        <f>'Raw Plate Reader Measurements'!$F$10</f>
        <v>62400</v>
      </c>
      <c r="M19" s="3"/>
      <c r="N19" s="3"/>
      <c r="P19" s="4">
        <f t="shared" si="0"/>
        <v>5.2749999999999998E-2</v>
      </c>
      <c r="Q19" s="4">
        <f t="shared" si="0"/>
        <v>5.3749999999999999E-2</v>
      </c>
      <c r="R19" s="4">
        <f t="shared" si="0"/>
        <v>4.2750000000000003E-2</v>
      </c>
      <c r="S19" s="4">
        <f t="shared" si="0"/>
        <v>3.9750000000000001E-2</v>
      </c>
      <c r="T19" s="4" t="str">
        <f t="shared" si="0"/>
        <v>---</v>
      </c>
      <c r="U19" s="4" t="str">
        <f t="shared" si="0"/>
        <v>---</v>
      </c>
      <c r="W19" s="4">
        <v>0</v>
      </c>
      <c r="X19" s="4">
        <v>0</v>
      </c>
      <c r="Y19" s="4">
        <v>0</v>
      </c>
      <c r="Z19" s="4">
        <v>0</v>
      </c>
      <c r="AA19" s="4" t="str">
        <f t="shared" si="1"/>
        <v>---</v>
      </c>
      <c r="AB19" s="4" t="str">
        <f t="shared" si="1"/>
        <v>---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 t="str">
        <f t="shared" si="2"/>
        <v>---</v>
      </c>
      <c r="AI19" s="15" t="str">
        <f t="shared" si="2"/>
        <v>---</v>
      </c>
      <c r="AK19" s="15">
        <f t="shared" si="4"/>
        <v>0</v>
      </c>
      <c r="AL19" s="15">
        <f t="shared" si="5"/>
        <v>0</v>
      </c>
      <c r="AM19" s="15"/>
      <c r="AN19" s="14"/>
      <c r="AP19" s="15" t="e">
        <f t="shared" si="8"/>
        <v>#NUM!</v>
      </c>
      <c r="AQ19" s="15" t="e">
        <f t="shared" si="3"/>
        <v>#NUM!</v>
      </c>
      <c r="AR19" s="15" t="e">
        <f t="shared" si="3"/>
        <v>#NUM!</v>
      </c>
      <c r="AS19" s="15" t="e">
        <f t="shared" si="3"/>
        <v>#NUM!</v>
      </c>
      <c r="AT19" s="15" t="str">
        <f t="shared" si="3"/>
        <v>---</v>
      </c>
      <c r="AU19" s="15" t="str">
        <f t="shared" si="3"/>
        <v>---</v>
      </c>
    </row>
    <row r="20" spans="1:47" x14ac:dyDescent="0.25">
      <c r="A20" t="s">
        <v>53</v>
      </c>
      <c r="B20" s="27">
        <f>'Raw Plate Reader Measurements'!$Q$11</f>
        <v>7.2999999999999995E-2</v>
      </c>
      <c r="C20" s="27">
        <f>'Raw Plate Reader Measurements'!$Q$12</f>
        <v>7.8E-2</v>
      </c>
      <c r="D20" s="27">
        <f>'Raw Plate Reader Measurements'!$Q$13</f>
        <v>8.1000000000000003E-2</v>
      </c>
      <c r="E20" s="27">
        <f>'Raw Plate Reader Measurements'!$Q$14</f>
        <v>0.08</v>
      </c>
      <c r="F20" s="3"/>
      <c r="G20" s="3"/>
      <c r="I20" s="27">
        <f>'Raw Plate Reader Measurements'!$F$11</f>
        <v>65999</v>
      </c>
      <c r="J20" s="27">
        <f>'Raw Plate Reader Measurements'!$F$12</f>
        <v>66700</v>
      </c>
      <c r="K20" s="27">
        <f>'Raw Plate Reader Measurements'!$F$13</f>
        <v>66100</v>
      </c>
      <c r="L20" s="27">
        <f>'Raw Plate Reader Measurements'!$F$14</f>
        <v>69500</v>
      </c>
      <c r="M20" s="3"/>
      <c r="N20" s="3"/>
      <c r="P20" s="4">
        <f t="shared" si="0"/>
        <v>3.0749999999999993E-2</v>
      </c>
      <c r="Q20" s="4">
        <f t="shared" si="0"/>
        <v>3.5749999999999997E-2</v>
      </c>
      <c r="R20" s="4">
        <f t="shared" si="0"/>
        <v>3.875E-2</v>
      </c>
      <c r="S20" s="4">
        <f t="shared" si="0"/>
        <v>3.7749999999999999E-2</v>
      </c>
      <c r="T20" s="4" t="str">
        <f t="shared" si="0"/>
        <v>---</v>
      </c>
      <c r="U20" s="4" t="str">
        <f t="shared" si="0"/>
        <v>---</v>
      </c>
      <c r="W20" s="4">
        <v>0</v>
      </c>
      <c r="X20" s="4">
        <v>0</v>
      </c>
      <c r="Y20" s="4">
        <v>0</v>
      </c>
      <c r="Z20" s="4">
        <f t="shared" si="1"/>
        <v>2125</v>
      </c>
      <c r="AA20" s="4" t="str">
        <f t="shared" si="1"/>
        <v>---</v>
      </c>
      <c r="AB20" s="4" t="str">
        <f t="shared" si="1"/>
        <v>---</v>
      </c>
      <c r="AD20" s="15">
        <f t="shared" si="2"/>
        <v>0</v>
      </c>
      <c r="AE20" s="15">
        <f t="shared" si="2"/>
        <v>0</v>
      </c>
      <c r="AF20" s="15">
        <f t="shared" si="2"/>
        <v>0</v>
      </c>
      <c r="AG20" s="15">
        <f t="shared" si="2"/>
        <v>6.8590964252324207E-3</v>
      </c>
      <c r="AH20" s="15" t="str">
        <f t="shared" si="2"/>
        <v>---</v>
      </c>
      <c r="AI20" s="15" t="str">
        <f t="shared" si="2"/>
        <v>---</v>
      </c>
      <c r="AK20" s="15">
        <f t="shared" si="4"/>
        <v>1.7147741063081052E-3</v>
      </c>
      <c r="AL20" s="15">
        <f t="shared" si="5"/>
        <v>3.4295482126162104E-3</v>
      </c>
      <c r="AM20" s="15"/>
      <c r="AN20" s="14"/>
      <c r="AP20" s="15" t="e">
        <f t="shared" si="8"/>
        <v>#NUM!</v>
      </c>
      <c r="AQ20" s="15" t="e">
        <f t="shared" si="3"/>
        <v>#NUM!</v>
      </c>
      <c r="AR20" s="15" t="e">
        <f t="shared" si="3"/>
        <v>#NUM!</v>
      </c>
      <c r="AS20" s="15">
        <f t="shared" si="3"/>
        <v>-4.9821795623581373</v>
      </c>
      <c r="AT20" s="15" t="str">
        <f t="shared" si="3"/>
        <v>---</v>
      </c>
      <c r="AU20" s="15" t="str">
        <f t="shared" si="3"/>
        <v>---</v>
      </c>
    </row>
    <row r="21" spans="1:47" x14ac:dyDescent="0.25">
      <c r="A21" t="s">
        <v>54</v>
      </c>
      <c r="B21" s="27">
        <f>'Raw Plate Reader Measurements'!$R$7</f>
        <v>7.0000000000000007E-2</v>
      </c>
      <c r="C21" s="27">
        <f>'Raw Plate Reader Measurements'!$R$8</f>
        <v>7.4999999999999997E-2</v>
      </c>
      <c r="D21" s="27">
        <f>'Raw Plate Reader Measurements'!$R$9</f>
        <v>7.0999999999999994E-2</v>
      </c>
      <c r="E21" s="27">
        <f>'Raw Plate Reader Measurements'!$R$10</f>
        <v>7.8E-2</v>
      </c>
      <c r="F21" s="3"/>
      <c r="G21" s="3"/>
      <c r="I21" s="27">
        <f>'Raw Plate Reader Measurements'!$G$7</f>
        <v>93800</v>
      </c>
      <c r="J21" s="27">
        <f>'Raw Plate Reader Measurements'!$G$8</f>
        <v>96000</v>
      </c>
      <c r="K21" s="27">
        <f>'Raw Plate Reader Measurements'!$G$9</f>
        <v>92400</v>
      </c>
      <c r="L21" s="27">
        <f>'Raw Plate Reader Measurements'!$G$10</f>
        <v>89200</v>
      </c>
      <c r="M21" s="3"/>
      <c r="N21" s="3"/>
      <c r="P21" s="4">
        <f t="shared" si="0"/>
        <v>2.7750000000000004E-2</v>
      </c>
      <c r="Q21" s="4">
        <f t="shared" si="0"/>
        <v>3.2749999999999994E-2</v>
      </c>
      <c r="R21" s="4">
        <f t="shared" si="0"/>
        <v>2.8749999999999991E-2</v>
      </c>
      <c r="S21" s="4">
        <f t="shared" si="0"/>
        <v>3.5749999999999997E-2</v>
      </c>
      <c r="T21" s="4" t="str">
        <f t="shared" si="0"/>
        <v>---</v>
      </c>
      <c r="U21" s="4" t="str">
        <f t="shared" si="0"/>
        <v>---</v>
      </c>
      <c r="W21" s="4">
        <f t="shared" si="1"/>
        <v>26425</v>
      </c>
      <c r="X21" s="4">
        <f t="shared" si="1"/>
        <v>28625</v>
      </c>
      <c r="Y21" s="4">
        <f t="shared" si="1"/>
        <v>25025</v>
      </c>
      <c r="Z21" s="4">
        <f t="shared" si="1"/>
        <v>21825</v>
      </c>
      <c r="AA21" s="4" t="str">
        <f t="shared" si="1"/>
        <v>---</v>
      </c>
      <c r="AB21" s="4" t="str">
        <f t="shared" si="1"/>
        <v>---</v>
      </c>
      <c r="AD21" s="15">
        <f t="shared" si="2"/>
        <v>0.11603177563773935</v>
      </c>
      <c r="AE21" s="15">
        <f t="shared" si="2"/>
        <v>0.10650233286399277</v>
      </c>
      <c r="AF21" s="15">
        <f t="shared" si="2"/>
        <v>0.10606233082049166</v>
      </c>
      <c r="AG21" s="15">
        <f t="shared" si="2"/>
        <v>7.4388043444131094E-2</v>
      </c>
      <c r="AH21" s="15" t="str">
        <f t="shared" si="2"/>
        <v>---</v>
      </c>
      <c r="AI21" s="15" t="str">
        <f t="shared" si="2"/>
        <v>---</v>
      </c>
      <c r="AK21" s="15">
        <f t="shared" si="4"/>
        <v>0.10074612069158871</v>
      </c>
      <c r="AL21" s="15">
        <f t="shared" si="5"/>
        <v>1.816402627928904E-2</v>
      </c>
      <c r="AM21" s="15">
        <f t="shared" si="6"/>
        <v>9.9368810366823573E-2</v>
      </c>
      <c r="AN21" s="14">
        <f t="shared" si="7"/>
        <v>1.2182558378042783</v>
      </c>
      <c r="AP21" s="15">
        <f t="shared" si="8"/>
        <v>-2.1538911974756263</v>
      </c>
      <c r="AQ21" s="15">
        <f t="shared" si="3"/>
        <v>-2.2395883892463413</v>
      </c>
      <c r="AR21" s="15">
        <f t="shared" si="3"/>
        <v>-2.243728331081559</v>
      </c>
      <c r="AS21" s="15">
        <f t="shared" si="3"/>
        <v>-2.5984600564538347</v>
      </c>
      <c r="AT21" s="15" t="str">
        <f t="shared" si="3"/>
        <v>---</v>
      </c>
      <c r="AU21" s="15" t="str">
        <f t="shared" si="3"/>
        <v>---</v>
      </c>
    </row>
    <row r="22" spans="1:47" x14ac:dyDescent="0.25">
      <c r="A22" t="s">
        <v>55</v>
      </c>
      <c r="B22" s="27">
        <f>'Raw Plate Reader Measurements'!$R$11</f>
        <v>7.4999999999999997E-2</v>
      </c>
      <c r="C22" s="27">
        <f>'Raw Plate Reader Measurements'!$R$12</f>
        <v>7.3999999999999996E-2</v>
      </c>
      <c r="D22" s="27">
        <f>'Raw Plate Reader Measurements'!$R$13</f>
        <v>7.4999999999999997E-2</v>
      </c>
      <c r="E22" s="27">
        <f>'Raw Plate Reader Measurements'!$R$14</f>
        <v>7.5999999999999998E-2</v>
      </c>
      <c r="F22" s="3"/>
      <c r="G22" s="3"/>
      <c r="I22" s="27">
        <f>'Raw Plate Reader Measurements'!$G$11</f>
        <v>99500</v>
      </c>
      <c r="J22" s="27">
        <f>'Raw Plate Reader Measurements'!$G$12</f>
        <v>101000</v>
      </c>
      <c r="K22" s="27">
        <f>'Raw Plate Reader Measurements'!$G$13</f>
        <v>98200</v>
      </c>
      <c r="L22" s="27">
        <f>'Raw Plate Reader Measurements'!$G$14</f>
        <v>100000</v>
      </c>
      <c r="M22" s="3"/>
      <c r="N22" s="3"/>
      <c r="P22" s="4">
        <f t="shared" si="0"/>
        <v>3.2749999999999994E-2</v>
      </c>
      <c r="Q22" s="4">
        <f t="shared" si="0"/>
        <v>3.1749999999999994E-2</v>
      </c>
      <c r="R22" s="4">
        <f t="shared" si="0"/>
        <v>3.2749999999999994E-2</v>
      </c>
      <c r="S22" s="4">
        <f t="shared" si="0"/>
        <v>3.3749999999999995E-2</v>
      </c>
      <c r="T22" s="4" t="str">
        <f t="shared" si="0"/>
        <v>---</v>
      </c>
      <c r="U22" s="4" t="str">
        <f t="shared" si="0"/>
        <v>---</v>
      </c>
      <c r="W22" s="4">
        <f t="shared" si="1"/>
        <v>32125</v>
      </c>
      <c r="X22" s="4">
        <f t="shared" si="1"/>
        <v>33625</v>
      </c>
      <c r="Y22" s="4">
        <f t="shared" si="1"/>
        <v>30825</v>
      </c>
      <c r="Z22" s="4">
        <f t="shared" si="1"/>
        <v>32625</v>
      </c>
      <c r="AA22" s="4" t="str">
        <f t="shared" si="1"/>
        <v>---</v>
      </c>
      <c r="AB22" s="4" t="str">
        <f t="shared" si="1"/>
        <v>---</v>
      </c>
      <c r="AD22" s="15">
        <f t="shared" si="2"/>
        <v>0.11952445216614037</v>
      </c>
      <c r="AE22" s="15">
        <f t="shared" si="2"/>
        <v>0.12904568675151262</v>
      </c>
      <c r="AF22" s="15">
        <f t="shared" si="2"/>
        <v>0.11468766499677126</v>
      </c>
      <c r="AG22" s="15">
        <f t="shared" si="2"/>
        <v>0.1177881695925207</v>
      </c>
      <c r="AH22" s="15" t="str">
        <f t="shared" si="2"/>
        <v>---</v>
      </c>
      <c r="AI22" s="15" t="str">
        <f t="shared" si="2"/>
        <v>---</v>
      </c>
      <c r="AK22" s="15">
        <f t="shared" si="4"/>
        <v>0.12026149337673624</v>
      </c>
      <c r="AL22" s="15">
        <f t="shared" si="5"/>
        <v>6.1884348140288075E-3</v>
      </c>
      <c r="AM22" s="15">
        <f t="shared" si="6"/>
        <v>0.12014471171568243</v>
      </c>
      <c r="AN22" s="14">
        <f t="shared" si="7"/>
        <v>1.0519256551429568</v>
      </c>
      <c r="AP22" s="15">
        <f t="shared" si="8"/>
        <v>-2.1242343079053612</v>
      </c>
      <c r="AQ22" s="15">
        <f t="shared" si="3"/>
        <v>-2.0475887764561813</v>
      </c>
      <c r="AR22" s="15">
        <f t="shared" si="3"/>
        <v>-2.1655428020703371</v>
      </c>
      <c r="AS22" s="15">
        <f t="shared" si="3"/>
        <v>-2.1388674407151651</v>
      </c>
      <c r="AT22" s="15" t="str">
        <f t="shared" si="3"/>
        <v>---</v>
      </c>
      <c r="AU22" s="15" t="str">
        <f t="shared" si="3"/>
        <v>---</v>
      </c>
    </row>
    <row r="23" spans="1:47" x14ac:dyDescent="0.25">
      <c r="A23" t="s">
        <v>56</v>
      </c>
      <c r="B23" s="27">
        <f>'Raw Plate Reader Measurements'!$S$7</f>
        <v>8.4000000000000005E-2</v>
      </c>
      <c r="C23" s="27">
        <f>'Raw Plate Reader Measurements'!$S$8</f>
        <v>8.1000000000000003E-2</v>
      </c>
      <c r="D23" s="27">
        <f>'Raw Plate Reader Measurements'!$S$9</f>
        <v>7.0999999999999994E-2</v>
      </c>
      <c r="E23" s="27">
        <f>'Raw Plate Reader Measurements'!$S$10</f>
        <v>8.1000000000000003E-2</v>
      </c>
      <c r="F23" s="3"/>
      <c r="G23" s="3"/>
      <c r="I23" s="27">
        <f>'Raw Plate Reader Measurements'!$H$7</f>
        <v>68800</v>
      </c>
      <c r="J23" s="27">
        <f>'Raw Plate Reader Measurements'!$H$8</f>
        <v>70900</v>
      </c>
      <c r="K23" s="27">
        <f>'Raw Plate Reader Measurements'!$H$9</f>
        <v>67000</v>
      </c>
      <c r="L23" s="27">
        <f>'Raw Plate Reader Measurements'!$H$10</f>
        <v>79400</v>
      </c>
      <c r="M23" s="3"/>
      <c r="N23" s="3"/>
      <c r="P23" s="4">
        <f t="shared" si="0"/>
        <v>4.1750000000000002E-2</v>
      </c>
      <c r="Q23" s="4">
        <f t="shared" si="0"/>
        <v>3.875E-2</v>
      </c>
      <c r="R23" s="4">
        <f t="shared" si="0"/>
        <v>2.8749999999999991E-2</v>
      </c>
      <c r="S23" s="4">
        <f t="shared" si="0"/>
        <v>3.875E-2</v>
      </c>
      <c r="T23" s="4" t="str">
        <f t="shared" si="0"/>
        <v>---</v>
      </c>
      <c r="U23" s="4" t="str">
        <f t="shared" si="0"/>
        <v>---</v>
      </c>
      <c r="W23" s="4">
        <f t="shared" si="1"/>
        <v>1425</v>
      </c>
      <c r="X23" s="4">
        <f t="shared" si="1"/>
        <v>3525</v>
      </c>
      <c r="Y23" s="4">
        <v>0</v>
      </c>
      <c r="Z23" s="4">
        <f t="shared" si="1"/>
        <v>12025</v>
      </c>
      <c r="AA23" s="4" t="str">
        <f t="shared" si="1"/>
        <v>---</v>
      </c>
      <c r="AB23" s="4" t="str">
        <f t="shared" si="1"/>
        <v>---</v>
      </c>
      <c r="AD23" s="15">
        <f t="shared" si="2"/>
        <v>4.1589463143343035E-3</v>
      </c>
      <c r="AE23" s="15">
        <f t="shared" si="2"/>
        <v>1.1084403946081477E-2</v>
      </c>
      <c r="AF23" s="15">
        <f t="shared" si="2"/>
        <v>0</v>
      </c>
      <c r="AG23" s="15">
        <f t="shared" si="2"/>
        <v>3.7812753886987169E-2</v>
      </c>
      <c r="AH23" s="15" t="str">
        <f t="shared" si="2"/>
        <v>---</v>
      </c>
      <c r="AI23" s="15" t="str">
        <f t="shared" si="2"/>
        <v>---</v>
      </c>
      <c r="AK23" s="15">
        <f t="shared" si="4"/>
        <v>1.3264026036850738E-2</v>
      </c>
      <c r="AL23" s="15">
        <f t="shared" si="5"/>
        <v>1.699242630289808E-2</v>
      </c>
      <c r="AM23" s="15"/>
      <c r="AN23" s="14"/>
      <c r="AP23" s="15">
        <f t="shared" si="8"/>
        <v>-5.4824935266157349</v>
      </c>
      <c r="AQ23" s="15">
        <f t="shared" si="3"/>
        <v>-4.502216208574608</v>
      </c>
      <c r="AR23" s="15" t="e">
        <f t="shared" si="3"/>
        <v>#NUM!</v>
      </c>
      <c r="AS23" s="15">
        <f t="shared" si="3"/>
        <v>-3.2751088288470154</v>
      </c>
      <c r="AT23" s="15" t="str">
        <f t="shared" si="3"/>
        <v>---</v>
      </c>
      <c r="AU23" s="15" t="str">
        <f t="shared" si="3"/>
        <v>---</v>
      </c>
    </row>
    <row r="24" spans="1:47" x14ac:dyDescent="0.25">
      <c r="A24" t="s">
        <v>57</v>
      </c>
      <c r="B24" s="27">
        <f>'Raw Plate Reader Measurements'!$S$11</f>
        <v>8.1000000000000003E-2</v>
      </c>
      <c r="C24" s="27">
        <f>'Raw Plate Reader Measurements'!$S$12</f>
        <v>8.2000000000000003E-2</v>
      </c>
      <c r="D24" s="27">
        <f>'Raw Plate Reader Measurements'!$S$13</f>
        <v>8.2000000000000003E-2</v>
      </c>
      <c r="E24" s="27">
        <f>'Raw Plate Reader Measurements'!$S$14</f>
        <v>0.08</v>
      </c>
      <c r="F24" s="3"/>
      <c r="G24" s="3"/>
      <c r="I24" s="27">
        <f>'Raw Plate Reader Measurements'!$H$11</f>
        <v>77500</v>
      </c>
      <c r="J24" s="27">
        <f>'Raw Plate Reader Measurements'!$H$12</f>
        <v>78400</v>
      </c>
      <c r="K24" s="27">
        <f>'Raw Plate Reader Measurements'!$H$13</f>
        <v>76500</v>
      </c>
      <c r="L24" s="27">
        <f>'Raw Plate Reader Measurements'!$H$14</f>
        <v>74500</v>
      </c>
      <c r="M24" s="3"/>
      <c r="N24" s="3"/>
      <c r="P24" s="4">
        <f t="shared" si="0"/>
        <v>3.875E-2</v>
      </c>
      <c r="Q24" s="4">
        <f t="shared" si="0"/>
        <v>3.9750000000000001E-2</v>
      </c>
      <c r="R24" s="4">
        <f t="shared" si="0"/>
        <v>3.9750000000000001E-2</v>
      </c>
      <c r="S24" s="4">
        <f t="shared" si="0"/>
        <v>3.7749999999999999E-2</v>
      </c>
      <c r="T24" s="4" t="str">
        <f t="shared" si="0"/>
        <v>---</v>
      </c>
      <c r="U24" s="4" t="str">
        <f t="shared" si="0"/>
        <v>---</v>
      </c>
      <c r="W24" s="4">
        <f t="shared" si="1"/>
        <v>10125</v>
      </c>
      <c r="X24" s="4">
        <f t="shared" si="1"/>
        <v>11025</v>
      </c>
      <c r="Y24" s="4">
        <f t="shared" si="1"/>
        <v>9125</v>
      </c>
      <c r="Z24" s="4">
        <f t="shared" si="1"/>
        <v>7125</v>
      </c>
      <c r="AA24" s="4" t="str">
        <f t="shared" si="1"/>
        <v>---</v>
      </c>
      <c r="AB24" s="4" t="str">
        <f t="shared" si="1"/>
        <v>---</v>
      </c>
      <c r="AD24" s="15">
        <f t="shared" si="2"/>
        <v>3.1838181547255311E-2</v>
      </c>
      <c r="AE24" s="15">
        <f t="shared" si="2"/>
        <v>3.3796085094535862E-2</v>
      </c>
      <c r="AF24" s="15">
        <f t="shared" si="2"/>
        <v>2.7971816461463919E-2</v>
      </c>
      <c r="AG24" s="15">
        <f t="shared" si="2"/>
        <v>2.2998146837544003E-2</v>
      </c>
      <c r="AH24" s="15" t="str">
        <f t="shared" si="2"/>
        <v>---</v>
      </c>
      <c r="AI24" s="15" t="str">
        <f t="shared" si="2"/>
        <v>---</v>
      </c>
      <c r="AK24" s="15">
        <f t="shared" si="4"/>
        <v>2.9151057485199774E-2</v>
      </c>
      <c r="AL24" s="15">
        <f t="shared" si="5"/>
        <v>4.762556597965345E-3</v>
      </c>
      <c r="AM24" s="15">
        <f t="shared" si="6"/>
        <v>2.8844103188197589E-2</v>
      </c>
      <c r="AN24" s="14">
        <f t="shared" si="7"/>
        <v>1.1857672584852146</v>
      </c>
      <c r="AP24" s="15">
        <f t="shared" si="8"/>
        <v>-3.4470890318462373</v>
      </c>
      <c r="AQ24" s="15">
        <f t="shared" si="3"/>
        <v>-3.3874103088069152</v>
      </c>
      <c r="AR24" s="15">
        <f t="shared" si="3"/>
        <v>-3.5765578306712698</v>
      </c>
      <c r="AS24" s="15">
        <f t="shared" si="3"/>
        <v>-3.7723416385798036</v>
      </c>
      <c r="AT24" s="15" t="str">
        <f t="shared" si="3"/>
        <v>---</v>
      </c>
      <c r="AU24" s="15" t="str">
        <f t="shared" si="3"/>
        <v>---</v>
      </c>
    </row>
    <row r="25" spans="1:47" x14ac:dyDescent="0.25">
      <c r="A25" t="s">
        <v>58</v>
      </c>
      <c r="B25" s="27">
        <f>'Raw Plate Reader Measurements'!$T$7</f>
        <v>8.2000000000000003E-2</v>
      </c>
      <c r="C25" s="27">
        <f>'Raw Plate Reader Measurements'!$T$8</f>
        <v>9.2999999999999999E-2</v>
      </c>
      <c r="D25" s="27">
        <f>'Raw Plate Reader Measurements'!$T$9</f>
        <v>8.6999999999999994E-2</v>
      </c>
      <c r="E25" s="27">
        <f>'Raw Plate Reader Measurements'!$T$10</f>
        <v>8.8999999999999996E-2</v>
      </c>
      <c r="F25" s="3"/>
      <c r="G25" s="3"/>
      <c r="I25" s="27">
        <f>'Raw Plate Reader Measurements'!$I$7</f>
        <v>61700</v>
      </c>
      <c r="J25" s="27">
        <f>'Raw Plate Reader Measurements'!$I$8</f>
        <v>59900</v>
      </c>
      <c r="K25" s="27">
        <f>'Raw Plate Reader Measurements'!$I$9</f>
        <v>60700</v>
      </c>
      <c r="L25" s="27">
        <f>'Raw Plate Reader Measurements'!$I$10</f>
        <v>59500</v>
      </c>
      <c r="M25" s="3"/>
      <c r="N25" s="3"/>
      <c r="P25" s="4">
        <f t="shared" si="0"/>
        <v>3.9750000000000001E-2</v>
      </c>
      <c r="Q25" s="4">
        <f t="shared" si="0"/>
        <v>5.0749999999999997E-2</v>
      </c>
      <c r="R25" s="4">
        <f t="shared" si="0"/>
        <v>4.4749999999999991E-2</v>
      </c>
      <c r="S25" s="4">
        <f t="shared" si="0"/>
        <v>4.6749999999999993E-2</v>
      </c>
      <c r="T25" s="4" t="str">
        <f t="shared" si="0"/>
        <v>---</v>
      </c>
      <c r="U25" s="4" t="str">
        <f t="shared" si="0"/>
        <v>---</v>
      </c>
      <c r="W25" s="4">
        <v>0</v>
      </c>
      <c r="X25" s="4">
        <v>0</v>
      </c>
      <c r="Y25" s="4">
        <v>0</v>
      </c>
      <c r="Z25" s="4">
        <v>0</v>
      </c>
      <c r="AA25" s="4" t="str">
        <f t="shared" si="1"/>
        <v>---</v>
      </c>
      <c r="AB25" s="4" t="str">
        <f t="shared" si="1"/>
        <v>---</v>
      </c>
      <c r="AD25" s="15">
        <f t="shared" si="2"/>
        <v>0</v>
      </c>
      <c r="AE25" s="15">
        <f t="shared" si="2"/>
        <v>0</v>
      </c>
      <c r="AF25" s="15">
        <f t="shared" si="2"/>
        <v>0</v>
      </c>
      <c r="AG25" s="15">
        <f t="shared" si="2"/>
        <v>0</v>
      </c>
      <c r="AH25" s="15" t="str">
        <f t="shared" si="2"/>
        <v>---</v>
      </c>
      <c r="AI25" s="15" t="str">
        <f t="shared" si="2"/>
        <v>---</v>
      </c>
      <c r="AK25" s="15">
        <f t="shared" si="4"/>
        <v>0</v>
      </c>
      <c r="AL25" s="15">
        <f t="shared" si="5"/>
        <v>0</v>
      </c>
      <c r="AM25" s="15"/>
      <c r="AN25" s="14"/>
      <c r="AP25" s="15" t="e">
        <f t="shared" si="8"/>
        <v>#NUM!</v>
      </c>
      <c r="AQ25" s="15" t="e">
        <f t="shared" si="3"/>
        <v>#NUM!</v>
      </c>
      <c r="AR25" s="15" t="e">
        <f t="shared" si="3"/>
        <v>#NUM!</v>
      </c>
      <c r="AS25" s="15" t="e">
        <f t="shared" si="3"/>
        <v>#NUM!</v>
      </c>
      <c r="AT25" s="15" t="str">
        <f t="shared" si="3"/>
        <v>---</v>
      </c>
      <c r="AU25" s="15" t="str">
        <f t="shared" si="3"/>
        <v>---</v>
      </c>
    </row>
    <row r="26" spans="1:47" x14ac:dyDescent="0.25">
      <c r="A26" t="s">
        <v>59</v>
      </c>
      <c r="B26" s="27">
        <f>'Raw Plate Reader Measurements'!$T$11</f>
        <v>8.4000000000000005E-2</v>
      </c>
      <c r="C26" s="27">
        <f>'Raw Plate Reader Measurements'!$T$12</f>
        <v>8.3000000000000004E-2</v>
      </c>
      <c r="D26" s="27">
        <f>'Raw Plate Reader Measurements'!$T$13</f>
        <v>8.3000000000000004E-2</v>
      </c>
      <c r="E26" s="27">
        <f>'Raw Plate Reader Measurements'!$T$14</f>
        <v>8.5999999999999993E-2</v>
      </c>
      <c r="F26" s="3"/>
      <c r="G26" s="3"/>
      <c r="I26" s="27">
        <f>'Raw Plate Reader Measurements'!$I$11</f>
        <v>66400</v>
      </c>
      <c r="J26" s="27">
        <f>'Raw Plate Reader Measurements'!$I$12</f>
        <v>67900</v>
      </c>
      <c r="K26" s="27">
        <f>'Raw Plate Reader Measurements'!$I$13</f>
        <v>63500</v>
      </c>
      <c r="L26" s="27">
        <f>'Raw Plate Reader Measurements'!$I$14</f>
        <v>65000</v>
      </c>
      <c r="M26" s="3"/>
      <c r="N26" s="3"/>
      <c r="P26" s="4">
        <f t="shared" si="0"/>
        <v>4.1750000000000002E-2</v>
      </c>
      <c r="Q26" s="4">
        <f t="shared" si="0"/>
        <v>4.0750000000000001E-2</v>
      </c>
      <c r="R26" s="4">
        <f t="shared" si="0"/>
        <v>4.0750000000000001E-2</v>
      </c>
      <c r="S26" s="4">
        <f t="shared" si="0"/>
        <v>4.374999999999999E-2</v>
      </c>
      <c r="T26" s="4" t="str">
        <f t="shared" si="0"/>
        <v>---</v>
      </c>
      <c r="U26" s="4" t="str">
        <f t="shared" si="0"/>
        <v>---</v>
      </c>
      <c r="W26" s="4">
        <v>0</v>
      </c>
      <c r="X26" s="4">
        <f t="shared" si="1"/>
        <v>525</v>
      </c>
      <c r="Y26" s="4">
        <v>0</v>
      </c>
      <c r="Z26" s="4">
        <v>0</v>
      </c>
      <c r="AA26" s="4" t="str">
        <f t="shared" si="1"/>
        <v>---</v>
      </c>
      <c r="AB26" s="4" t="str">
        <f t="shared" si="1"/>
        <v>---</v>
      </c>
      <c r="AD26" s="15">
        <f t="shared" si="2"/>
        <v>0</v>
      </c>
      <c r="AE26" s="15">
        <f t="shared" si="2"/>
        <v>1.569844443479755E-3</v>
      </c>
      <c r="AF26" s="15">
        <f t="shared" si="2"/>
        <v>0</v>
      </c>
      <c r="AG26" s="15">
        <f t="shared" si="2"/>
        <v>0</v>
      </c>
      <c r="AH26" s="15" t="str">
        <f t="shared" si="2"/>
        <v>---</v>
      </c>
      <c r="AI26" s="15" t="str">
        <f t="shared" si="2"/>
        <v>---</v>
      </c>
      <c r="AK26" s="15">
        <f t="shared" si="4"/>
        <v>3.9246111086993875E-4</v>
      </c>
      <c r="AL26" s="15">
        <f t="shared" si="5"/>
        <v>7.8492222173987751E-4</v>
      </c>
      <c r="AM26" s="15"/>
      <c r="AN26" s="14"/>
      <c r="AP26" s="15" t="e">
        <f t="shared" si="8"/>
        <v>#NUM!</v>
      </c>
      <c r="AQ26" s="15">
        <f t="shared" si="3"/>
        <v>-6.4567787451168694</v>
      </c>
      <c r="AR26" s="15" t="e">
        <f t="shared" si="3"/>
        <v>#NUM!</v>
      </c>
      <c r="AS26" s="15" t="e">
        <f t="shared" si="3"/>
        <v>#NUM!</v>
      </c>
      <c r="AT26" s="15" t="str">
        <f t="shared" si="3"/>
        <v>---</v>
      </c>
      <c r="AU26" s="15" t="str">
        <f t="shared" si="3"/>
        <v>---</v>
      </c>
    </row>
    <row r="28" spans="1:47" x14ac:dyDescent="0.25">
      <c r="A28" s="24" t="s">
        <v>39</v>
      </c>
    </row>
    <row r="29" spans="1:47" x14ac:dyDescent="0.25">
      <c r="A29" t="s">
        <v>44</v>
      </c>
      <c r="B29" s="27">
        <f>'Raw Plate Reader Measurements'!$M$17</f>
        <v>0.19800000000000001</v>
      </c>
      <c r="C29" s="27">
        <f>'Raw Plate Reader Measurements'!$M$18</f>
        <v>0.18</v>
      </c>
      <c r="D29" s="27">
        <f>'Raw Plate Reader Measurements'!$M$19</f>
        <v>0.16200000000000001</v>
      </c>
      <c r="E29" s="27">
        <f>'Raw Plate Reader Measurements'!$M$20</f>
        <v>0.16400000000000001</v>
      </c>
      <c r="F29" s="3"/>
      <c r="G29" s="3"/>
      <c r="I29" s="27">
        <f>'Raw Plate Reader Measurements'!$B$17</f>
        <v>66700</v>
      </c>
      <c r="J29" s="27">
        <f>'Raw Plate Reader Measurements'!$B$18</f>
        <v>64600</v>
      </c>
      <c r="K29" s="27">
        <f>'Raw Plate Reader Measurements'!$B$19</f>
        <v>65100</v>
      </c>
      <c r="L29" s="27">
        <f>'Raw Plate Reader Measurements'!$B$20</f>
        <v>67200</v>
      </c>
      <c r="M29" s="3"/>
      <c r="N29" s="3"/>
      <c r="P29" s="4">
        <f t="shared" ref="P29:U44" si="9">IF(ISBLANK(B29),"---", B29-$B$9)</f>
        <v>0.15575</v>
      </c>
      <c r="Q29" s="4">
        <f t="shared" si="9"/>
        <v>0.13774999999999998</v>
      </c>
      <c r="R29" s="4">
        <f t="shared" si="9"/>
        <v>0.11975</v>
      </c>
      <c r="S29" s="4">
        <f t="shared" si="9"/>
        <v>0.12175</v>
      </c>
      <c r="T29" s="4" t="str">
        <f t="shared" si="9"/>
        <v>---</v>
      </c>
      <c r="U29" s="4" t="str">
        <f t="shared" si="9"/>
        <v>---</v>
      </c>
      <c r="W29" s="4">
        <v>0</v>
      </c>
      <c r="X29" s="4">
        <v>0</v>
      </c>
      <c r="Y29" s="4">
        <v>0</v>
      </c>
      <c r="Z29" s="4">
        <v>0</v>
      </c>
      <c r="AA29" s="4" t="str">
        <f t="shared" ref="W29:AB44" si="10">IF(ISBLANK(M29),"---",M29-$I$9)</f>
        <v>---</v>
      </c>
      <c r="AB29" s="4" t="str">
        <f t="shared" si="10"/>
        <v>---</v>
      </c>
      <c r="AD29" s="15">
        <f t="shared" ref="AD29:AI44" si="11">IF(AND(ISNUMBER(W29),ISNUMBER(P29)),(W29*$B$3)/(P29*$B$2),"---")</f>
        <v>0</v>
      </c>
      <c r="AE29" s="15">
        <f t="shared" si="11"/>
        <v>0</v>
      </c>
      <c r="AF29" s="15">
        <f t="shared" si="11"/>
        <v>0</v>
      </c>
      <c r="AG29" s="15">
        <f t="shared" si="11"/>
        <v>0</v>
      </c>
      <c r="AH29" s="15" t="str">
        <f t="shared" si="11"/>
        <v>---</v>
      </c>
      <c r="AI29" s="15" t="str">
        <f t="shared" si="11"/>
        <v>---</v>
      </c>
      <c r="AK29" s="15">
        <f>AVERAGE(AD29:AI29)</f>
        <v>0</v>
      </c>
      <c r="AL29" s="15">
        <f>STDEV(AD29:AI29)</f>
        <v>0</v>
      </c>
      <c r="AM29" s="15"/>
      <c r="AN29" s="14"/>
      <c r="AP29" s="15" t="e">
        <f>IF(ISNUMBER(AD29),LN(AD29),"---")</f>
        <v>#NUM!</v>
      </c>
      <c r="AQ29" s="15" t="e">
        <f t="shared" ref="AQ29:AU44" si="12">IF(ISNUMBER(AE29),LN(AE29),"---")</f>
        <v>#NUM!</v>
      </c>
      <c r="AR29" s="15" t="e">
        <f t="shared" si="12"/>
        <v>#NUM!</v>
      </c>
      <c r="AS29" s="15" t="e">
        <f t="shared" si="12"/>
        <v>#NUM!</v>
      </c>
      <c r="AT29" s="15" t="str">
        <f t="shared" si="12"/>
        <v>---</v>
      </c>
      <c r="AU29" s="15" t="str">
        <f t="shared" si="12"/>
        <v>---</v>
      </c>
    </row>
    <row r="30" spans="1:47" x14ac:dyDescent="0.25">
      <c r="A30" t="s">
        <v>45</v>
      </c>
      <c r="B30" s="27">
        <f>'Raw Plate Reader Measurements'!$M$21</f>
        <v>0.217</v>
      </c>
      <c r="C30" s="27">
        <f>'Raw Plate Reader Measurements'!$M$22</f>
        <v>0.22700000000000001</v>
      </c>
      <c r="D30" s="27">
        <f>'Raw Plate Reader Measurements'!$M$23</f>
        <v>0.20699999999999999</v>
      </c>
      <c r="E30" s="27">
        <f>'Raw Plate Reader Measurements'!$M$24</f>
        <v>0.20499999999999999</v>
      </c>
      <c r="F30" s="3"/>
      <c r="G30" s="3"/>
      <c r="I30" s="27">
        <f>'Raw Plate Reader Measurements'!$B$21</f>
        <v>72000</v>
      </c>
      <c r="J30" s="27">
        <f>'Raw Plate Reader Measurements'!$B$22</f>
        <v>70600</v>
      </c>
      <c r="K30" s="27">
        <f>'Raw Plate Reader Measurements'!$B$23</f>
        <v>70000</v>
      </c>
      <c r="L30" s="27">
        <f>'Raw Plate Reader Measurements'!$B$24</f>
        <v>70000</v>
      </c>
      <c r="M30" s="3"/>
      <c r="N30" s="3"/>
      <c r="P30" s="4">
        <f t="shared" si="9"/>
        <v>0.17474999999999999</v>
      </c>
      <c r="Q30" s="4">
        <f t="shared" si="9"/>
        <v>0.18475</v>
      </c>
      <c r="R30" s="4">
        <f t="shared" si="9"/>
        <v>0.16474999999999998</v>
      </c>
      <c r="S30" s="4">
        <f t="shared" si="9"/>
        <v>0.16274999999999998</v>
      </c>
      <c r="T30" s="4" t="str">
        <f t="shared" si="9"/>
        <v>---</v>
      </c>
      <c r="U30" s="4" t="str">
        <f t="shared" si="9"/>
        <v>---</v>
      </c>
      <c r="W30" s="4">
        <f t="shared" si="10"/>
        <v>4625</v>
      </c>
      <c r="X30" s="4">
        <f t="shared" si="10"/>
        <v>3225</v>
      </c>
      <c r="Y30" s="4">
        <f t="shared" si="10"/>
        <v>2625</v>
      </c>
      <c r="Z30" s="4">
        <f t="shared" si="10"/>
        <v>2625</v>
      </c>
      <c r="AA30" s="4" t="str">
        <f t="shared" si="10"/>
        <v>---</v>
      </c>
      <c r="AB30" s="4" t="str">
        <f t="shared" si="10"/>
        <v>---</v>
      </c>
      <c r="AD30" s="15">
        <f t="shared" si="11"/>
        <v>3.2249239861797136E-3</v>
      </c>
      <c r="AE30" s="15">
        <f t="shared" si="11"/>
        <v>2.1270132813357052E-3</v>
      </c>
      <c r="AF30" s="15">
        <f t="shared" si="11"/>
        <v>1.9414616410257973E-3</v>
      </c>
      <c r="AG30" s="15">
        <f t="shared" si="11"/>
        <v>1.9653198485960069E-3</v>
      </c>
      <c r="AH30" s="15" t="str">
        <f t="shared" si="11"/>
        <v>---</v>
      </c>
      <c r="AI30" s="15" t="str">
        <f t="shared" si="11"/>
        <v>---</v>
      </c>
      <c r="AK30" s="15">
        <f>AVERAGE(AD30:AI30)</f>
        <v>2.3146796892843059E-3</v>
      </c>
      <c r="AL30" s="15">
        <f>STDEV(AD30:AI30)</f>
        <v>6.1240165755670239E-4</v>
      </c>
      <c r="AM30" s="15">
        <f>GEOMEAN(AD30:AI30)</f>
        <v>2.2618454919481681E-3</v>
      </c>
      <c r="AN30" s="14">
        <f>EXP(STDEV(AP30:AU30))</f>
        <v>1.2711492533512119</v>
      </c>
      <c r="AP30" s="15">
        <f>IF(ISNUMBER(AD30),LN(AD30),"---")</f>
        <v>-5.7368458991890154</v>
      </c>
      <c r="AQ30" s="15">
        <f t="shared" si="12"/>
        <v>-6.1530364986200592</v>
      </c>
      <c r="AR30" s="15">
        <f t="shared" si="12"/>
        <v>-6.2443141663785138</v>
      </c>
      <c r="AS30" s="15">
        <f t="shared" si="12"/>
        <v>-6.2321002740845755</v>
      </c>
      <c r="AT30" s="15" t="str">
        <f t="shared" si="12"/>
        <v>---</v>
      </c>
      <c r="AU30" s="15" t="str">
        <f t="shared" si="12"/>
        <v>---</v>
      </c>
    </row>
    <row r="31" spans="1:47" x14ac:dyDescent="0.25">
      <c r="A31" t="s">
        <v>46</v>
      </c>
      <c r="B31" s="27">
        <f>'Raw Plate Reader Measurements'!$N$17</f>
        <v>9.0999999999999998E-2</v>
      </c>
      <c r="C31" s="27">
        <f>'Raw Plate Reader Measurements'!$N$18</f>
        <v>9.4E-2</v>
      </c>
      <c r="D31" s="27">
        <f>'Raw Plate Reader Measurements'!$N$19</f>
        <v>8.7999999999999995E-2</v>
      </c>
      <c r="E31" s="27">
        <f>'Raw Plate Reader Measurements'!$N$20</f>
        <v>9.1999999999999998E-2</v>
      </c>
      <c r="F31" s="3"/>
      <c r="G31" s="3"/>
      <c r="I31" s="27">
        <f>'Raw Plate Reader Measurements'!$C$17</f>
        <v>181000</v>
      </c>
      <c r="J31" s="27">
        <f>'Raw Plate Reader Measurements'!$C$18</f>
        <v>172000</v>
      </c>
      <c r="K31" s="27">
        <f>'Raw Plate Reader Measurements'!$C$19</f>
        <v>171000</v>
      </c>
      <c r="L31" s="27">
        <f>'Raw Plate Reader Measurements'!$C$20</f>
        <v>178000</v>
      </c>
      <c r="M31" s="3"/>
      <c r="N31" s="3"/>
      <c r="P31" s="4">
        <f t="shared" si="9"/>
        <v>4.8749999999999995E-2</v>
      </c>
      <c r="Q31" s="4">
        <f t="shared" si="9"/>
        <v>5.1749999999999997E-2</v>
      </c>
      <c r="R31" s="4">
        <f t="shared" si="9"/>
        <v>4.5749999999999992E-2</v>
      </c>
      <c r="S31" s="4">
        <f t="shared" si="9"/>
        <v>4.9749999999999996E-2</v>
      </c>
      <c r="T31" s="4" t="str">
        <f t="shared" si="9"/>
        <v>---</v>
      </c>
      <c r="U31" s="4" t="str">
        <f t="shared" si="9"/>
        <v>---</v>
      </c>
      <c r="W31" s="4">
        <f t="shared" si="10"/>
        <v>113625</v>
      </c>
      <c r="X31" s="4">
        <f t="shared" si="10"/>
        <v>104625</v>
      </c>
      <c r="Y31" s="4">
        <f t="shared" si="10"/>
        <v>103625</v>
      </c>
      <c r="Z31" s="4">
        <f t="shared" si="10"/>
        <v>110625</v>
      </c>
      <c r="AA31" s="4" t="str">
        <f t="shared" si="10"/>
        <v>---</v>
      </c>
      <c r="AB31" s="4" t="str">
        <f t="shared" si="10"/>
        <v>---</v>
      </c>
      <c r="AC31" s="12"/>
      <c r="AD31" s="15">
        <f t="shared" si="11"/>
        <v>0.28400383596711221</v>
      </c>
      <c r="AE31" s="15">
        <f t="shared" si="11"/>
        <v>0.246348570587056</v>
      </c>
      <c r="AF31" s="15">
        <f t="shared" si="11"/>
        <v>0.2759931955686819</v>
      </c>
      <c r="AG31" s="15">
        <f t="shared" si="11"/>
        <v>0.27094748766950483</v>
      </c>
      <c r="AH31" s="15" t="str">
        <f t="shared" si="11"/>
        <v>---</v>
      </c>
      <c r="AI31" s="15" t="str">
        <f t="shared" si="11"/>
        <v>---</v>
      </c>
      <c r="AJ31" s="12"/>
      <c r="AK31" s="15">
        <f t="shared" ref="AK31:AK44" si="13">AVERAGE(AD31:AI31)</f>
        <v>0.26932327244808874</v>
      </c>
      <c r="AL31" s="15">
        <f t="shared" ref="AL31:AL44" si="14">STDEV(AD31:AI31)</f>
        <v>1.6232496422911732E-2</v>
      </c>
      <c r="AM31" s="15">
        <f t="shared" ref="AM31:AM44" si="15">GEOMEAN(AD31:AI31)</f>
        <v>0.26894559719470079</v>
      </c>
      <c r="AN31" s="14">
        <f t="shared" ref="AN31:AN44" si="16">EXP(STDEV(AP31:AU31))</f>
        <v>1.0635669001050052</v>
      </c>
      <c r="AP31" s="15">
        <f t="shared" ref="AP31:AP44" si="17">IF(ISNUMBER(AD31),LN(AD31),"---")</f>
        <v>-1.2587675339856972</v>
      </c>
      <c r="AQ31" s="15">
        <f t="shared" si="12"/>
        <v>-1.401007792375323</v>
      </c>
      <c r="AR31" s="15">
        <f t="shared" si="12"/>
        <v>-1.2873790673055552</v>
      </c>
      <c r="AS31" s="15">
        <f t="shared" si="12"/>
        <v>-1.3058302493159921</v>
      </c>
      <c r="AT31" s="15" t="str">
        <f t="shared" si="12"/>
        <v>---</v>
      </c>
      <c r="AU31" s="15" t="str">
        <f t="shared" si="12"/>
        <v>---</v>
      </c>
    </row>
    <row r="32" spans="1:47" x14ac:dyDescent="0.25">
      <c r="A32" t="s">
        <v>47</v>
      </c>
      <c r="B32" s="27">
        <f>'Raw Plate Reader Measurements'!$N$21</f>
        <v>9.0999999999999998E-2</v>
      </c>
      <c r="C32" s="27">
        <f>'Raw Plate Reader Measurements'!$N$22</f>
        <v>0.1</v>
      </c>
      <c r="D32" s="27">
        <f>'Raw Plate Reader Measurements'!$N$23</f>
        <v>9.8000000000000004E-2</v>
      </c>
      <c r="E32" s="27">
        <f>'Raw Plate Reader Measurements'!$N$24</f>
        <v>9.6000000000000002E-2</v>
      </c>
      <c r="F32" s="3"/>
      <c r="G32" s="3"/>
      <c r="I32" s="27">
        <f>'Raw Plate Reader Measurements'!$C$21</f>
        <v>195000</v>
      </c>
      <c r="J32" s="27">
        <f>'Raw Plate Reader Measurements'!$C$22</f>
        <v>189000</v>
      </c>
      <c r="K32" s="27">
        <f>'Raw Plate Reader Measurements'!$C$23</f>
        <v>189000</v>
      </c>
      <c r="L32" s="27">
        <f>'Raw Plate Reader Measurements'!$C$24</f>
        <v>182000</v>
      </c>
      <c r="M32" s="3"/>
      <c r="N32" s="3"/>
      <c r="P32" s="4">
        <f t="shared" si="9"/>
        <v>4.8749999999999995E-2</v>
      </c>
      <c r="Q32" s="4">
        <f t="shared" si="9"/>
        <v>5.7750000000000003E-2</v>
      </c>
      <c r="R32" s="4">
        <f t="shared" si="9"/>
        <v>5.5750000000000001E-2</v>
      </c>
      <c r="S32" s="4">
        <f t="shared" si="9"/>
        <v>5.3749999999999999E-2</v>
      </c>
      <c r="T32" s="4" t="str">
        <f t="shared" si="9"/>
        <v>---</v>
      </c>
      <c r="U32" s="4" t="str">
        <f t="shared" si="9"/>
        <v>---</v>
      </c>
      <c r="W32" s="4">
        <f t="shared" si="10"/>
        <v>127625</v>
      </c>
      <c r="X32" s="4">
        <f t="shared" si="10"/>
        <v>121625</v>
      </c>
      <c r="Y32" s="4">
        <f t="shared" si="10"/>
        <v>121625</v>
      </c>
      <c r="Z32" s="4">
        <f t="shared" si="10"/>
        <v>114625</v>
      </c>
      <c r="AA32" s="4" t="str">
        <f t="shared" si="10"/>
        <v>---</v>
      </c>
      <c r="AB32" s="4" t="str">
        <f t="shared" si="10"/>
        <v>---</v>
      </c>
      <c r="AC32" s="12"/>
      <c r="AD32" s="15">
        <f t="shared" si="11"/>
        <v>0.31899660783544725</v>
      </c>
      <c r="AE32" s="15">
        <f t="shared" si="11"/>
        <v>0.25662312810909671</v>
      </c>
      <c r="AF32" s="15">
        <f t="shared" si="11"/>
        <v>0.26582933898296568</v>
      </c>
      <c r="AG32" s="15">
        <f t="shared" si="11"/>
        <v>0.2598518480745986</v>
      </c>
      <c r="AH32" s="15" t="str">
        <f t="shared" si="11"/>
        <v>---</v>
      </c>
      <c r="AI32" s="15" t="str">
        <f t="shared" si="11"/>
        <v>---</v>
      </c>
      <c r="AJ32" s="12"/>
      <c r="AK32" s="15">
        <f t="shared" si="13"/>
        <v>0.27532523075052706</v>
      </c>
      <c r="AL32" s="15">
        <f t="shared" si="14"/>
        <v>2.936298890100059E-2</v>
      </c>
      <c r="AM32" s="15">
        <f t="shared" si="15"/>
        <v>0.27422222173509475</v>
      </c>
      <c r="AN32" s="14">
        <f t="shared" si="16"/>
        <v>1.107248295655862</v>
      </c>
      <c r="AP32" s="15">
        <f t="shared" si="17"/>
        <v>-1.1425748099985107</v>
      </c>
      <c r="AQ32" s="15">
        <f t="shared" si="12"/>
        <v>-1.3601466979352181</v>
      </c>
      <c r="AR32" s="15">
        <f t="shared" si="12"/>
        <v>-1.3249007588735433</v>
      </c>
      <c r="AS32" s="15">
        <f t="shared" si="12"/>
        <v>-1.347643625470627</v>
      </c>
      <c r="AT32" s="15" t="str">
        <f t="shared" si="12"/>
        <v>---</v>
      </c>
      <c r="AU32" s="15" t="str">
        <f t="shared" si="12"/>
        <v>---</v>
      </c>
    </row>
    <row r="33" spans="1:47" x14ac:dyDescent="0.25">
      <c r="A33" t="s">
        <v>50</v>
      </c>
      <c r="B33" s="27">
        <f>'Raw Plate Reader Measurements'!$O$17</f>
        <v>6.6000000000000003E-2</v>
      </c>
      <c r="C33" s="27">
        <f>'Raw Plate Reader Measurements'!$O$18</f>
        <v>6.4000000000000001E-2</v>
      </c>
      <c r="D33" s="27">
        <f>'Raw Plate Reader Measurements'!$O$19</f>
        <v>6.3E-2</v>
      </c>
      <c r="E33" s="27">
        <f>'Raw Plate Reader Measurements'!$O$20</f>
        <v>6.4000000000000001E-2</v>
      </c>
      <c r="F33" s="3"/>
      <c r="G33" s="3"/>
      <c r="I33" s="27">
        <f>'Raw Plate Reader Measurements'!$D$17</f>
        <v>161000</v>
      </c>
      <c r="J33" s="27">
        <f>'Raw Plate Reader Measurements'!$D$18</f>
        <v>164000</v>
      </c>
      <c r="K33" s="27">
        <f>'Raw Plate Reader Measurements'!$D$19</f>
        <v>161000</v>
      </c>
      <c r="L33" s="27">
        <f>'Raw Plate Reader Measurements'!$D$20</f>
        <v>153000</v>
      </c>
      <c r="M33" s="3"/>
      <c r="N33" s="3"/>
      <c r="P33" s="4">
        <f t="shared" si="9"/>
        <v>2.375E-2</v>
      </c>
      <c r="Q33" s="4">
        <f t="shared" si="9"/>
        <v>2.1749999999999999E-2</v>
      </c>
      <c r="R33" s="4">
        <f t="shared" si="9"/>
        <v>2.0749999999999998E-2</v>
      </c>
      <c r="S33" s="4">
        <f t="shared" si="9"/>
        <v>2.1749999999999999E-2</v>
      </c>
      <c r="T33" s="4" t="str">
        <f t="shared" si="9"/>
        <v>---</v>
      </c>
      <c r="U33" s="4" t="str">
        <f t="shared" si="9"/>
        <v>---</v>
      </c>
      <c r="W33" s="4">
        <f t="shared" si="10"/>
        <v>93625</v>
      </c>
      <c r="X33" s="4">
        <f t="shared" si="10"/>
        <v>96625</v>
      </c>
      <c r="Y33" s="4">
        <f t="shared" si="10"/>
        <v>93625</v>
      </c>
      <c r="Z33" s="4">
        <f t="shared" si="10"/>
        <v>85625</v>
      </c>
      <c r="AA33" s="4" t="str">
        <f t="shared" si="10"/>
        <v>---</v>
      </c>
      <c r="AB33" s="4" t="str">
        <f t="shared" si="10"/>
        <v>---</v>
      </c>
      <c r="AD33" s="15">
        <f t="shared" si="11"/>
        <v>0.48034485857421777</v>
      </c>
      <c r="AE33" s="15">
        <f t="shared" si="11"/>
        <v>0.54132137392995539</v>
      </c>
      <c r="AF33" s="15">
        <f t="shared" si="11"/>
        <v>0.54979230800663481</v>
      </c>
      <c r="AG33" s="15">
        <f t="shared" si="11"/>
        <v>0.47969617224064609</v>
      </c>
      <c r="AH33" s="15" t="str">
        <f t="shared" si="11"/>
        <v>---</v>
      </c>
      <c r="AI33" s="15" t="str">
        <f t="shared" si="11"/>
        <v>---</v>
      </c>
      <c r="AK33" s="15">
        <f t="shared" si="13"/>
        <v>0.51278867818786344</v>
      </c>
      <c r="AL33" s="15">
        <f t="shared" si="14"/>
        <v>3.7996046842905702E-2</v>
      </c>
      <c r="AM33" s="15">
        <f t="shared" si="15"/>
        <v>0.51173286389588224</v>
      </c>
      <c r="AN33" s="14">
        <f t="shared" si="16"/>
        <v>1.0769624084857579</v>
      </c>
      <c r="AP33" s="15">
        <f t="shared" si="17"/>
        <v>-0.7332509776827506</v>
      </c>
      <c r="AQ33" s="15">
        <f t="shared" si="12"/>
        <v>-0.61374213966659097</v>
      </c>
      <c r="AR33" s="15">
        <f t="shared" si="12"/>
        <v>-0.59821469387880766</v>
      </c>
      <c r="AS33" s="15">
        <f t="shared" si="12"/>
        <v>-0.73460234999178775</v>
      </c>
      <c r="AT33" s="15" t="str">
        <f t="shared" si="12"/>
        <v>---</v>
      </c>
      <c r="AU33" s="15" t="str">
        <f t="shared" si="12"/>
        <v>---</v>
      </c>
    </row>
    <row r="34" spans="1:47" x14ac:dyDescent="0.25">
      <c r="A34" t="s">
        <v>48</v>
      </c>
      <c r="B34" s="27">
        <f>'Raw Plate Reader Measurements'!$O$21</f>
        <v>5.8999999999999997E-2</v>
      </c>
      <c r="C34" s="27">
        <f>'Raw Plate Reader Measurements'!$O$22</f>
        <v>0.06</v>
      </c>
      <c r="D34" s="27">
        <f>'Raw Plate Reader Measurements'!$O$23</f>
        <v>5.8999999999999997E-2</v>
      </c>
      <c r="E34" s="27">
        <f>'Raw Plate Reader Measurements'!$O$24</f>
        <v>0.06</v>
      </c>
      <c r="F34" s="3"/>
      <c r="G34" s="3"/>
      <c r="I34" s="27">
        <f>'Raw Plate Reader Measurements'!$D$21</f>
        <v>149000</v>
      </c>
      <c r="J34" s="27">
        <f>'Raw Plate Reader Measurements'!$D$22</f>
        <v>153000</v>
      </c>
      <c r="K34" s="27">
        <f>'Raw Plate Reader Measurements'!$D$23</f>
        <v>146000</v>
      </c>
      <c r="L34" s="27">
        <f>'Raw Plate Reader Measurements'!$D$24</f>
        <v>141000</v>
      </c>
      <c r="M34" s="3"/>
      <c r="N34" s="3"/>
      <c r="P34" s="4">
        <f t="shared" si="9"/>
        <v>1.6749999999999994E-2</v>
      </c>
      <c r="Q34" s="4">
        <f t="shared" si="9"/>
        <v>1.7749999999999995E-2</v>
      </c>
      <c r="R34" s="4">
        <f t="shared" si="9"/>
        <v>1.6749999999999994E-2</v>
      </c>
      <c r="S34" s="4">
        <f t="shared" si="9"/>
        <v>1.7749999999999995E-2</v>
      </c>
      <c r="T34" s="4" t="str">
        <f t="shared" si="9"/>
        <v>---</v>
      </c>
      <c r="U34" s="4" t="str">
        <f t="shared" si="9"/>
        <v>---</v>
      </c>
      <c r="W34" s="4">
        <f t="shared" si="10"/>
        <v>81625</v>
      </c>
      <c r="X34" s="4">
        <f t="shared" si="10"/>
        <v>85625</v>
      </c>
      <c r="Y34" s="4">
        <f t="shared" si="10"/>
        <v>78625</v>
      </c>
      <c r="Z34" s="4">
        <f t="shared" si="10"/>
        <v>73625</v>
      </c>
      <c r="AA34" s="4" t="str">
        <f t="shared" si="10"/>
        <v>---</v>
      </c>
      <c r="AB34" s="4" t="str">
        <f t="shared" si="10"/>
        <v>---</v>
      </c>
      <c r="AD34" s="15">
        <f t="shared" si="11"/>
        <v>0.59379059246461163</v>
      </c>
      <c r="AE34" s="15">
        <f t="shared" si="11"/>
        <v>0.58779671809769318</v>
      </c>
      <c r="AF34" s="15">
        <f t="shared" si="11"/>
        <v>0.57196674220557542</v>
      </c>
      <c r="AG34" s="15">
        <f t="shared" si="11"/>
        <v>0.50541936782414787</v>
      </c>
      <c r="AH34" s="15" t="str">
        <f t="shared" si="11"/>
        <v>---</v>
      </c>
      <c r="AI34" s="15" t="str">
        <f t="shared" si="11"/>
        <v>---</v>
      </c>
      <c r="AK34" s="15">
        <f t="shared" si="13"/>
        <v>0.564743355148007</v>
      </c>
      <c r="AL34" s="15">
        <f t="shared" si="14"/>
        <v>4.0606700315760524E-2</v>
      </c>
      <c r="AM34" s="15">
        <f t="shared" si="15"/>
        <v>0.56359973686351372</v>
      </c>
      <c r="AN34" s="14">
        <f t="shared" si="16"/>
        <v>1.0771713525353135</v>
      </c>
      <c r="AP34" s="15">
        <f t="shared" si="17"/>
        <v>-0.52122855971396409</v>
      </c>
      <c r="AQ34" s="15">
        <f t="shared" si="12"/>
        <v>-0.53137410837851928</v>
      </c>
      <c r="AR34" s="15">
        <f t="shared" si="12"/>
        <v>-0.5586744322899545</v>
      </c>
      <c r="AS34" s="15">
        <f t="shared" si="12"/>
        <v>-0.68236676298915788</v>
      </c>
      <c r="AT34" s="15" t="str">
        <f t="shared" si="12"/>
        <v>---</v>
      </c>
      <c r="AU34" s="15" t="str">
        <f t="shared" si="12"/>
        <v>---</v>
      </c>
    </row>
    <row r="35" spans="1:47" x14ac:dyDescent="0.25">
      <c r="A35" t="s">
        <v>49</v>
      </c>
      <c r="B35" s="27">
        <f>'Raw Plate Reader Measurements'!$P$17</f>
        <v>0.12</v>
      </c>
      <c r="C35" s="27">
        <f>'Raw Plate Reader Measurements'!$P$18</f>
        <v>0.11799999999999999</v>
      </c>
      <c r="D35" s="27">
        <f>'Raw Plate Reader Measurements'!$P$19</f>
        <v>0.11700000000000001</v>
      </c>
      <c r="E35" s="27">
        <f>'Raw Plate Reader Measurements'!$P$20</f>
        <v>0.122</v>
      </c>
      <c r="F35" s="3"/>
      <c r="G35" s="3"/>
      <c r="I35" s="27">
        <f>'Raw Plate Reader Measurements'!$E$17</f>
        <v>195000</v>
      </c>
      <c r="J35" s="27">
        <f>'Raw Plate Reader Measurements'!$E$18</f>
        <v>190000</v>
      </c>
      <c r="K35" s="27">
        <f>'Raw Plate Reader Measurements'!$E$19</f>
        <v>190000</v>
      </c>
      <c r="L35" s="27">
        <f>'Raw Plate Reader Measurements'!$E$20</f>
        <v>192000</v>
      </c>
      <c r="M35" s="3"/>
      <c r="N35" s="3"/>
      <c r="P35" s="4">
        <f t="shared" si="9"/>
        <v>7.7749999999999986E-2</v>
      </c>
      <c r="Q35" s="4">
        <f t="shared" si="9"/>
        <v>7.5749999999999984E-2</v>
      </c>
      <c r="R35" s="4">
        <f t="shared" si="9"/>
        <v>7.4750000000000011E-2</v>
      </c>
      <c r="S35" s="4">
        <f t="shared" si="9"/>
        <v>7.9749999999999988E-2</v>
      </c>
      <c r="T35" s="4" t="str">
        <f t="shared" si="9"/>
        <v>---</v>
      </c>
      <c r="U35" s="4" t="str">
        <f t="shared" si="9"/>
        <v>---</v>
      </c>
      <c r="W35" s="4">
        <f t="shared" si="10"/>
        <v>127625</v>
      </c>
      <c r="X35" s="4">
        <f t="shared" si="10"/>
        <v>122625</v>
      </c>
      <c r="Y35" s="4">
        <f t="shared" si="10"/>
        <v>122625</v>
      </c>
      <c r="Z35" s="4">
        <f t="shared" si="10"/>
        <v>124625</v>
      </c>
      <c r="AA35" s="4" t="str">
        <f t="shared" si="10"/>
        <v>---</v>
      </c>
      <c r="AB35" s="4" t="str">
        <f t="shared" si="10"/>
        <v>---</v>
      </c>
      <c r="AD35" s="15">
        <f t="shared" si="11"/>
        <v>0.2000139502505216</v>
      </c>
      <c r="AE35" s="15">
        <f t="shared" si="11"/>
        <v>0.19725195351700717</v>
      </c>
      <c r="AF35" s="15">
        <f t="shared" si="11"/>
        <v>0.19989077563763594</v>
      </c>
      <c r="AG35" s="15">
        <f t="shared" si="11"/>
        <v>0.19041423373215294</v>
      </c>
      <c r="AH35" s="15" t="str">
        <f t="shared" si="11"/>
        <v>---</v>
      </c>
      <c r="AI35" s="15" t="str">
        <f t="shared" si="11"/>
        <v>---</v>
      </c>
      <c r="AK35" s="15">
        <f t="shared" si="13"/>
        <v>0.19689272828432941</v>
      </c>
      <c r="AL35" s="15">
        <f t="shared" si="14"/>
        <v>4.5029712015246673E-3</v>
      </c>
      <c r="AM35" s="15">
        <f t="shared" si="15"/>
        <v>0.19685363592025037</v>
      </c>
      <c r="AN35" s="14">
        <f t="shared" si="16"/>
        <v>1.0233501344692388</v>
      </c>
      <c r="AP35" s="15">
        <f t="shared" si="17"/>
        <v>-1.6093681636139978</v>
      </c>
      <c r="AQ35" s="15">
        <f t="shared" si="12"/>
        <v>-1.6232734155434354</v>
      </c>
      <c r="AR35" s="15">
        <f t="shared" si="12"/>
        <v>-1.609984183424753</v>
      </c>
      <c r="AS35" s="15">
        <f t="shared" si="12"/>
        <v>-1.6585534024224355</v>
      </c>
      <c r="AT35" s="15" t="str">
        <f t="shared" si="12"/>
        <v>---</v>
      </c>
      <c r="AU35" s="15" t="str">
        <f t="shared" si="12"/>
        <v>---</v>
      </c>
    </row>
    <row r="36" spans="1:47" x14ac:dyDescent="0.25">
      <c r="A36" t="s">
        <v>51</v>
      </c>
      <c r="B36" s="27">
        <f>'Raw Plate Reader Measurements'!$P$21</f>
        <v>0.106</v>
      </c>
      <c r="C36" s="27">
        <f>'Raw Plate Reader Measurements'!$P$22</f>
        <v>0.112</v>
      </c>
      <c r="D36" s="27">
        <f>'Raw Plate Reader Measurements'!$P$23</f>
        <v>0.11</v>
      </c>
      <c r="E36" s="27">
        <f>'Raw Plate Reader Measurements'!$P$24</f>
        <v>0.107</v>
      </c>
      <c r="F36" s="3"/>
      <c r="G36" s="3"/>
      <c r="I36" s="27">
        <f>'Raw Plate Reader Measurements'!$E$21</f>
        <v>165000</v>
      </c>
      <c r="J36" s="27">
        <f>'Raw Plate Reader Measurements'!$E$22</f>
        <v>173000</v>
      </c>
      <c r="K36" s="27">
        <f>'Raw Plate Reader Measurements'!$E$23</f>
        <v>170000</v>
      </c>
      <c r="L36" s="27">
        <f>'Raw Plate Reader Measurements'!$E$24</f>
        <v>157000</v>
      </c>
      <c r="M36" s="3"/>
      <c r="N36" s="3"/>
      <c r="P36" s="4">
        <f t="shared" si="9"/>
        <v>6.3750000000000001E-2</v>
      </c>
      <c r="Q36" s="4">
        <f t="shared" si="9"/>
        <v>6.9750000000000006E-2</v>
      </c>
      <c r="R36" s="4">
        <f t="shared" si="9"/>
        <v>6.7750000000000005E-2</v>
      </c>
      <c r="S36" s="4">
        <f t="shared" si="9"/>
        <v>6.4750000000000002E-2</v>
      </c>
      <c r="T36" s="4" t="str">
        <f t="shared" si="9"/>
        <v>---</v>
      </c>
      <c r="U36" s="4" t="str">
        <f t="shared" si="9"/>
        <v>---</v>
      </c>
      <c r="W36" s="4">
        <f t="shared" si="10"/>
        <v>97625</v>
      </c>
      <c r="X36" s="4">
        <f t="shared" si="10"/>
        <v>105625</v>
      </c>
      <c r="Y36" s="4">
        <f t="shared" si="10"/>
        <v>102625</v>
      </c>
      <c r="Z36" s="4">
        <f t="shared" si="10"/>
        <v>89625</v>
      </c>
      <c r="AA36" s="4" t="str">
        <f t="shared" si="10"/>
        <v>---</v>
      </c>
      <c r="AB36" s="4" t="str">
        <f t="shared" si="10"/>
        <v>---</v>
      </c>
      <c r="AD36" s="15">
        <f t="shared" si="11"/>
        <v>0.1865974857033644</v>
      </c>
      <c r="AE36" s="15">
        <f t="shared" si="11"/>
        <v>0.1845216968959584</v>
      </c>
      <c r="AF36" s="15">
        <f t="shared" si="11"/>
        <v>0.18457326740449065</v>
      </c>
      <c r="AG36" s="15">
        <f t="shared" si="11"/>
        <v>0.16866086592565036</v>
      </c>
      <c r="AH36" s="15" t="str">
        <f t="shared" si="11"/>
        <v>---</v>
      </c>
      <c r="AI36" s="15" t="str">
        <f t="shared" si="11"/>
        <v>---</v>
      </c>
      <c r="AK36" s="15">
        <f t="shared" si="13"/>
        <v>0.18108832898236593</v>
      </c>
      <c r="AL36" s="15">
        <f t="shared" si="14"/>
        <v>8.3411721166480463E-3</v>
      </c>
      <c r="AM36" s="15">
        <f t="shared" si="15"/>
        <v>0.18093979268043858</v>
      </c>
      <c r="AN36" s="14">
        <f t="shared" si="16"/>
        <v>1.0482669183334021</v>
      </c>
      <c r="AP36" s="15">
        <f t="shared" si="17"/>
        <v>-1.6788014649181695</v>
      </c>
      <c r="AQ36" s="15">
        <f t="shared" si="12"/>
        <v>-1.6899882240636213</v>
      </c>
      <c r="AR36" s="15">
        <f t="shared" si="12"/>
        <v>-1.6897087810267022</v>
      </c>
      <c r="AS36" s="15">
        <f t="shared" si="12"/>
        <v>-1.7798652906993468</v>
      </c>
      <c r="AT36" s="15" t="str">
        <f t="shared" si="12"/>
        <v>---</v>
      </c>
      <c r="AU36" s="15" t="str">
        <f t="shared" si="12"/>
        <v>---</v>
      </c>
    </row>
    <row r="37" spans="1:47" x14ac:dyDescent="0.25">
      <c r="A37" t="s">
        <v>52</v>
      </c>
      <c r="B37" s="27">
        <f>'Raw Plate Reader Measurements'!$Q$17</f>
        <v>0.24</v>
      </c>
      <c r="C37" s="27">
        <f>'Raw Plate Reader Measurements'!$Q$18</f>
        <v>0.27600000000000002</v>
      </c>
      <c r="D37" s="27">
        <f>'Raw Plate Reader Measurements'!$Q$19</f>
        <v>0.246</v>
      </c>
      <c r="E37" s="27">
        <f>'Raw Plate Reader Measurements'!$Q$20</f>
        <v>0.23100000000000001</v>
      </c>
      <c r="F37" s="3"/>
      <c r="G37" s="3"/>
      <c r="I37" s="27">
        <f>'Raw Plate Reader Measurements'!$F$17</f>
        <v>72800</v>
      </c>
      <c r="J37" s="27">
        <f>'Raw Plate Reader Measurements'!$F$18</f>
        <v>73600</v>
      </c>
      <c r="K37" s="27">
        <f>'Raw Plate Reader Measurements'!$F$19</f>
        <v>72400</v>
      </c>
      <c r="L37" s="27">
        <f>'Raw Plate Reader Measurements'!$F$20</f>
        <v>94200</v>
      </c>
      <c r="M37" s="3"/>
      <c r="N37" s="3"/>
      <c r="P37" s="4">
        <f t="shared" si="9"/>
        <v>0.19774999999999998</v>
      </c>
      <c r="Q37" s="4">
        <f t="shared" si="9"/>
        <v>0.23375000000000001</v>
      </c>
      <c r="R37" s="4">
        <f t="shared" si="9"/>
        <v>0.20374999999999999</v>
      </c>
      <c r="S37" s="4">
        <f t="shared" si="9"/>
        <v>0.18875</v>
      </c>
      <c r="T37" s="4" t="str">
        <f t="shared" si="9"/>
        <v>---</v>
      </c>
      <c r="U37" s="4" t="str">
        <f t="shared" si="9"/>
        <v>---</v>
      </c>
      <c r="W37" s="4">
        <f t="shared" si="10"/>
        <v>5425</v>
      </c>
      <c r="X37" s="4">
        <f t="shared" si="10"/>
        <v>6225</v>
      </c>
      <c r="Y37" s="4">
        <f t="shared" si="10"/>
        <v>5025</v>
      </c>
      <c r="Z37" s="4">
        <f t="shared" si="10"/>
        <v>26825</v>
      </c>
      <c r="AA37" s="4" t="str">
        <f t="shared" si="10"/>
        <v>---</v>
      </c>
      <c r="AB37" s="4" t="str">
        <f t="shared" si="10"/>
        <v>---</v>
      </c>
      <c r="AD37" s="15">
        <f t="shared" si="11"/>
        <v>3.3427829637181642E-3</v>
      </c>
      <c r="AE37" s="15">
        <f t="shared" si="11"/>
        <v>3.2449847938636521E-3</v>
      </c>
      <c r="AF37" s="15">
        <f t="shared" si="11"/>
        <v>3.0051307918041031E-3</v>
      </c>
      <c r="AG37" s="15">
        <f t="shared" si="11"/>
        <v>1.7317201092410323E-2</v>
      </c>
      <c r="AH37" s="15" t="str">
        <f t="shared" si="11"/>
        <v>---</v>
      </c>
      <c r="AI37" s="15" t="str">
        <f t="shared" si="11"/>
        <v>---</v>
      </c>
      <c r="AK37" s="15">
        <f t="shared" si="13"/>
        <v>6.7275249104490602E-3</v>
      </c>
      <c r="AL37" s="15">
        <f t="shared" si="14"/>
        <v>7.0612091344874417E-3</v>
      </c>
      <c r="AM37" s="15">
        <f t="shared" si="15"/>
        <v>4.8743362056528272E-3</v>
      </c>
      <c r="AN37" s="14">
        <f t="shared" si="16"/>
        <v>2.3310861373829601</v>
      </c>
      <c r="AP37" s="15">
        <f t="shared" si="17"/>
        <v>-5.7009515962607242</v>
      </c>
      <c r="AQ37" s="15">
        <f t="shared" si="12"/>
        <v>-5.7306446148575096</v>
      </c>
      <c r="AR37" s="15">
        <f t="shared" si="12"/>
        <v>-5.8074341872153168</v>
      </c>
      <c r="AS37" s="15">
        <f t="shared" si="12"/>
        <v>-4.056054988651856</v>
      </c>
      <c r="AT37" s="15" t="str">
        <f t="shared" si="12"/>
        <v>---</v>
      </c>
      <c r="AU37" s="15" t="str">
        <f t="shared" si="12"/>
        <v>---</v>
      </c>
    </row>
    <row r="38" spans="1:47" x14ac:dyDescent="0.25">
      <c r="A38" t="s">
        <v>53</v>
      </c>
      <c r="B38" s="27">
        <f>'Raw Plate Reader Measurements'!$Q$21</f>
        <v>0.223</v>
      </c>
      <c r="C38" s="27">
        <f>'Raw Plate Reader Measurements'!$Q$22</f>
        <v>0.215</v>
      </c>
      <c r="D38" s="27">
        <f>'Raw Plate Reader Measurements'!$Q$23</f>
        <v>0.22600000000000001</v>
      </c>
      <c r="E38" s="27">
        <f>'Raw Plate Reader Measurements'!$Q$24</f>
        <v>0.193</v>
      </c>
      <c r="F38" s="3"/>
      <c r="G38" s="3"/>
      <c r="I38" s="27">
        <f>'Raw Plate Reader Measurements'!$F$21</f>
        <v>73800</v>
      </c>
      <c r="J38" s="27">
        <f>'Raw Plate Reader Measurements'!$F$22</f>
        <v>71700</v>
      </c>
      <c r="K38" s="27">
        <f>'Raw Plate Reader Measurements'!$F$23</f>
        <v>71800</v>
      </c>
      <c r="L38" s="27">
        <f>'Raw Plate Reader Measurements'!$F$24</f>
        <v>66900</v>
      </c>
      <c r="M38" s="3"/>
      <c r="N38" s="3"/>
      <c r="P38" s="4">
        <f t="shared" si="9"/>
        <v>0.18074999999999999</v>
      </c>
      <c r="Q38" s="4">
        <f t="shared" si="9"/>
        <v>0.17274999999999999</v>
      </c>
      <c r="R38" s="4">
        <f t="shared" si="9"/>
        <v>0.18375</v>
      </c>
      <c r="S38" s="4">
        <f t="shared" si="9"/>
        <v>0.15075</v>
      </c>
      <c r="T38" s="4" t="str">
        <f t="shared" si="9"/>
        <v>---</v>
      </c>
      <c r="U38" s="4" t="str">
        <f t="shared" si="9"/>
        <v>---</v>
      </c>
      <c r="W38" s="4">
        <f t="shared" si="10"/>
        <v>6425</v>
      </c>
      <c r="X38" s="4">
        <f t="shared" si="10"/>
        <v>4325</v>
      </c>
      <c r="Y38" s="4">
        <f t="shared" si="10"/>
        <v>4425</v>
      </c>
      <c r="Z38" s="4">
        <v>0</v>
      </c>
      <c r="AA38" s="4" t="str">
        <f t="shared" si="10"/>
        <v>---</v>
      </c>
      <c r="AB38" s="4" t="str">
        <f t="shared" si="10"/>
        <v>---</v>
      </c>
      <c r="AD38" s="15">
        <f t="shared" si="11"/>
        <v>4.3313148641118638E-3</v>
      </c>
      <c r="AE38" s="15">
        <f t="shared" si="11"/>
        <v>3.0506542251867975E-3</v>
      </c>
      <c r="AF38" s="15">
        <f t="shared" si="11"/>
        <v>2.9343428596588545E-3</v>
      </c>
      <c r="AG38" s="15">
        <f t="shared" si="11"/>
        <v>0</v>
      </c>
      <c r="AH38" s="15" t="str">
        <f t="shared" si="11"/>
        <v>---</v>
      </c>
      <c r="AI38" s="15" t="str">
        <f t="shared" si="11"/>
        <v>---</v>
      </c>
      <c r="AK38" s="15">
        <f t="shared" si="13"/>
        <v>2.5790779872393787E-3</v>
      </c>
      <c r="AL38" s="15">
        <f t="shared" si="14"/>
        <v>1.8321730826813677E-3</v>
      </c>
      <c r="AM38" s="15"/>
      <c r="AN38" s="14"/>
      <c r="AP38" s="15">
        <f t="shared" si="17"/>
        <v>-5.4418841192970744</v>
      </c>
      <c r="AQ38" s="15">
        <f t="shared" si="12"/>
        <v>-5.7923992113034206</v>
      </c>
      <c r="AR38" s="15">
        <f t="shared" si="12"/>
        <v>-5.8312717486725374</v>
      </c>
      <c r="AS38" s="15" t="e">
        <f t="shared" si="12"/>
        <v>#NUM!</v>
      </c>
      <c r="AT38" s="15" t="str">
        <f t="shared" si="12"/>
        <v>---</v>
      </c>
      <c r="AU38" s="15" t="str">
        <f t="shared" si="12"/>
        <v>---</v>
      </c>
    </row>
    <row r="39" spans="1:47" x14ac:dyDescent="0.25">
      <c r="A39" t="s">
        <v>54</v>
      </c>
      <c r="B39" s="27">
        <f>'Raw Plate Reader Measurements'!$R$17</f>
        <v>0.10100000000000001</v>
      </c>
      <c r="C39" s="27">
        <f>'Raw Plate Reader Measurements'!$R$18</f>
        <v>9.6000000000000002E-2</v>
      </c>
      <c r="D39" s="27">
        <f>'Raw Plate Reader Measurements'!$R$19</f>
        <v>0.10199999999999999</v>
      </c>
      <c r="E39" s="27">
        <f>'Raw Plate Reader Measurements'!$R$20</f>
        <v>9.2999999999999999E-2</v>
      </c>
      <c r="F39" s="3"/>
      <c r="G39" s="3"/>
      <c r="I39" s="27">
        <f>'Raw Plate Reader Measurements'!$G$17</f>
        <v>217000</v>
      </c>
      <c r="J39" s="27">
        <f>'Raw Plate Reader Measurements'!$G$18</f>
        <v>203000</v>
      </c>
      <c r="K39" s="27">
        <f>'Raw Plate Reader Measurements'!$G$19</f>
        <v>212000</v>
      </c>
      <c r="L39" s="27">
        <f>'Raw Plate Reader Measurements'!$G$20</f>
        <v>172000</v>
      </c>
      <c r="M39" s="3"/>
      <c r="N39" s="3"/>
      <c r="P39" s="4">
        <f t="shared" si="9"/>
        <v>5.8750000000000004E-2</v>
      </c>
      <c r="Q39" s="4">
        <f t="shared" si="9"/>
        <v>5.3749999999999999E-2</v>
      </c>
      <c r="R39" s="4">
        <f t="shared" si="9"/>
        <v>5.9749999999999991E-2</v>
      </c>
      <c r="S39" s="4">
        <f t="shared" si="9"/>
        <v>5.0749999999999997E-2</v>
      </c>
      <c r="T39" s="4" t="str">
        <f t="shared" si="9"/>
        <v>---</v>
      </c>
      <c r="U39" s="4" t="str">
        <f t="shared" si="9"/>
        <v>---</v>
      </c>
      <c r="W39" s="4">
        <f t="shared" si="10"/>
        <v>149625</v>
      </c>
      <c r="X39" s="4">
        <f t="shared" si="10"/>
        <v>135625</v>
      </c>
      <c r="Y39" s="4">
        <f t="shared" si="10"/>
        <v>144625</v>
      </c>
      <c r="Z39" s="4">
        <f t="shared" si="10"/>
        <v>104625</v>
      </c>
      <c r="AA39" s="4" t="str">
        <f t="shared" si="10"/>
        <v>---</v>
      </c>
      <c r="AB39" s="4" t="str">
        <f t="shared" si="10"/>
        <v>---</v>
      </c>
      <c r="AD39" s="15">
        <f t="shared" si="11"/>
        <v>0.31032818562490222</v>
      </c>
      <c r="AE39" s="15">
        <f t="shared" si="11"/>
        <v>0.30745829352337994</v>
      </c>
      <c r="AF39" s="15">
        <f t="shared" si="11"/>
        <v>0.29493776991461501</v>
      </c>
      <c r="AG39" s="15">
        <f t="shared" si="11"/>
        <v>0.25120272961340195</v>
      </c>
      <c r="AH39" s="15" t="str">
        <f t="shared" si="11"/>
        <v>---</v>
      </c>
      <c r="AI39" s="15" t="str">
        <f t="shared" si="11"/>
        <v>---</v>
      </c>
      <c r="AK39" s="15">
        <f t="shared" si="13"/>
        <v>0.29098174466907478</v>
      </c>
      <c r="AL39" s="15">
        <f t="shared" si="14"/>
        <v>2.7348257801600568E-2</v>
      </c>
      <c r="AM39" s="15">
        <f t="shared" si="15"/>
        <v>0.28996163855196683</v>
      </c>
      <c r="AN39" s="14">
        <f t="shared" si="16"/>
        <v>1.1031638044227603</v>
      </c>
      <c r="AP39" s="15">
        <f t="shared" si="17"/>
        <v>-1.1701248781856153</v>
      </c>
      <c r="AQ39" s="15">
        <f t="shared" si="12"/>
        <v>-1.1794158317525323</v>
      </c>
      <c r="AR39" s="15">
        <f t="shared" si="12"/>
        <v>-1.2209908943372634</v>
      </c>
      <c r="AS39" s="15">
        <f t="shared" si="12"/>
        <v>-1.3814949781517412</v>
      </c>
      <c r="AT39" s="15" t="str">
        <f t="shared" si="12"/>
        <v>---</v>
      </c>
      <c r="AU39" s="15" t="str">
        <f t="shared" si="12"/>
        <v>---</v>
      </c>
    </row>
    <row r="40" spans="1:47" x14ac:dyDescent="0.25">
      <c r="A40" t="s">
        <v>55</v>
      </c>
      <c r="B40" s="27">
        <f>'Raw Plate Reader Measurements'!$R$21</f>
        <v>9.9000000000000005E-2</v>
      </c>
      <c r="C40" s="27">
        <f>'Raw Plate Reader Measurements'!$R$22</f>
        <v>9.8000000000000004E-2</v>
      </c>
      <c r="D40" s="27">
        <f>'Raw Plate Reader Measurements'!$R$23</f>
        <v>9.6000000000000002E-2</v>
      </c>
      <c r="E40" s="27">
        <f>'Raw Plate Reader Measurements'!$R$24</f>
        <v>0.1</v>
      </c>
      <c r="F40" s="3"/>
      <c r="G40" s="3"/>
      <c r="I40" s="27">
        <f>'Raw Plate Reader Measurements'!$G$21</f>
        <v>213000</v>
      </c>
      <c r="J40" s="27">
        <f>'Raw Plate Reader Measurements'!$G$22</f>
        <v>209000</v>
      </c>
      <c r="K40" s="27">
        <f>'Raw Plate Reader Measurements'!$G$23</f>
        <v>193000</v>
      </c>
      <c r="L40" s="27">
        <f>'Raw Plate Reader Measurements'!$G$24</f>
        <v>207000</v>
      </c>
      <c r="M40" s="3"/>
      <c r="N40" s="3"/>
      <c r="P40" s="4">
        <f t="shared" si="9"/>
        <v>5.6750000000000002E-2</v>
      </c>
      <c r="Q40" s="4">
        <f t="shared" si="9"/>
        <v>5.5750000000000001E-2</v>
      </c>
      <c r="R40" s="4">
        <f t="shared" si="9"/>
        <v>5.3749999999999999E-2</v>
      </c>
      <c r="S40" s="4">
        <f t="shared" si="9"/>
        <v>5.7750000000000003E-2</v>
      </c>
      <c r="T40" s="4" t="str">
        <f t="shared" si="9"/>
        <v>---</v>
      </c>
      <c r="U40" s="4" t="str">
        <f t="shared" si="9"/>
        <v>---</v>
      </c>
      <c r="W40" s="4">
        <f t="shared" si="10"/>
        <v>145625</v>
      </c>
      <c r="X40" s="4">
        <f t="shared" si="10"/>
        <v>141625</v>
      </c>
      <c r="Y40" s="4">
        <f t="shared" si="10"/>
        <v>125625</v>
      </c>
      <c r="Z40" s="4">
        <f t="shared" si="10"/>
        <v>139625</v>
      </c>
      <c r="AA40" s="4" t="str">
        <f t="shared" si="10"/>
        <v>---</v>
      </c>
      <c r="AB40" s="4" t="str">
        <f t="shared" si="10"/>
        <v>---</v>
      </c>
      <c r="AD40" s="15">
        <f t="shared" si="11"/>
        <v>0.31267632745394175</v>
      </c>
      <c r="AE40" s="15">
        <f t="shared" si="11"/>
        <v>0.30954228270061679</v>
      </c>
      <c r="AF40" s="15">
        <f t="shared" si="11"/>
        <v>0.28478855759538879</v>
      </c>
      <c r="AG40" s="15">
        <f t="shared" si="11"/>
        <v>0.29460229609235461</v>
      </c>
      <c r="AH40" s="15" t="str">
        <f t="shared" si="11"/>
        <v>---</v>
      </c>
      <c r="AI40" s="15" t="str">
        <f t="shared" si="11"/>
        <v>---</v>
      </c>
      <c r="AK40" s="15">
        <f t="shared" si="13"/>
        <v>0.30040236596057551</v>
      </c>
      <c r="AL40" s="15">
        <f t="shared" si="14"/>
        <v>1.3059096840855711E-2</v>
      </c>
      <c r="AM40" s="15">
        <f t="shared" si="15"/>
        <v>0.30018805826145406</v>
      </c>
      <c r="AN40" s="14">
        <f t="shared" si="16"/>
        <v>1.0446687463860229</v>
      </c>
      <c r="AP40" s="15">
        <f t="shared" si="17"/>
        <v>-1.1625867210810312</v>
      </c>
      <c r="AQ40" s="15">
        <f t="shared" si="12"/>
        <v>-1.1726605800315419</v>
      </c>
      <c r="AR40" s="15">
        <f t="shared" si="12"/>
        <v>-1.2560082772339161</v>
      </c>
      <c r="AS40" s="15">
        <f t="shared" si="12"/>
        <v>-1.2221289810520224</v>
      </c>
      <c r="AT40" s="15" t="str">
        <f t="shared" si="12"/>
        <v>---</v>
      </c>
      <c r="AU40" s="15" t="str">
        <f t="shared" si="12"/>
        <v>---</v>
      </c>
    </row>
    <row r="41" spans="1:47" x14ac:dyDescent="0.25">
      <c r="A41" t="s">
        <v>56</v>
      </c>
      <c r="B41" s="27">
        <f>'Raw Plate Reader Measurements'!$S$17</f>
        <v>0.17699999999999999</v>
      </c>
      <c r="C41" s="27">
        <f>'Raw Plate Reader Measurements'!$S$18</f>
        <v>0.17499999999999999</v>
      </c>
      <c r="D41" s="27">
        <f>'Raw Plate Reader Measurements'!$S$19</f>
        <v>0.19400000000000001</v>
      </c>
      <c r="E41" s="27">
        <f>'Raw Plate Reader Measurements'!$S$20</f>
        <v>0.17599999999999999</v>
      </c>
      <c r="F41" s="3"/>
      <c r="G41" s="3"/>
      <c r="I41" s="27">
        <f>'Raw Plate Reader Measurements'!$H$17</f>
        <v>121000</v>
      </c>
      <c r="J41" s="27">
        <f>'Raw Plate Reader Measurements'!$H$18</f>
        <v>124000</v>
      </c>
      <c r="K41" s="27">
        <f>'Raw Plate Reader Measurements'!$H$19</f>
        <v>132000</v>
      </c>
      <c r="L41" s="27">
        <f>'Raw Plate Reader Measurements'!$H$20</f>
        <v>124000</v>
      </c>
      <c r="M41" s="3"/>
      <c r="N41" s="3"/>
      <c r="P41" s="4">
        <f t="shared" si="9"/>
        <v>0.13474999999999998</v>
      </c>
      <c r="Q41" s="4">
        <f t="shared" si="9"/>
        <v>0.13274999999999998</v>
      </c>
      <c r="R41" s="4">
        <f t="shared" si="9"/>
        <v>0.15175</v>
      </c>
      <c r="S41" s="4">
        <f t="shared" si="9"/>
        <v>0.13374999999999998</v>
      </c>
      <c r="T41" s="4" t="str">
        <f t="shared" si="9"/>
        <v>---</v>
      </c>
      <c r="U41" s="4" t="str">
        <f t="shared" si="9"/>
        <v>---</v>
      </c>
      <c r="W41" s="4">
        <f t="shared" si="10"/>
        <v>53625</v>
      </c>
      <c r="X41" s="4">
        <f t="shared" si="10"/>
        <v>56625</v>
      </c>
      <c r="Y41" s="4">
        <f t="shared" si="10"/>
        <v>64625</v>
      </c>
      <c r="Z41" s="4">
        <f t="shared" si="10"/>
        <v>56625</v>
      </c>
      <c r="AA41" s="4" t="str">
        <f t="shared" si="10"/>
        <v>---</v>
      </c>
      <c r="AB41" s="4" t="str">
        <f t="shared" si="10"/>
        <v>---</v>
      </c>
      <c r="AD41" s="15">
        <f t="shared" si="11"/>
        <v>4.849125912148107E-2</v>
      </c>
      <c r="AE41" s="15">
        <f t="shared" si="11"/>
        <v>5.1975492719084228E-2</v>
      </c>
      <c r="AF41" s="15">
        <f t="shared" si="11"/>
        <v>5.1891567073226029E-2</v>
      </c>
      <c r="AG41" s="15">
        <f t="shared" si="11"/>
        <v>5.1586890904362102E-2</v>
      </c>
      <c r="AH41" s="15" t="str">
        <f t="shared" si="11"/>
        <v>---</v>
      </c>
      <c r="AI41" s="15" t="str">
        <f t="shared" si="11"/>
        <v>---</v>
      </c>
      <c r="AK41" s="15">
        <f t="shared" si="13"/>
        <v>5.0986302454538363E-2</v>
      </c>
      <c r="AL41" s="15">
        <f t="shared" si="14"/>
        <v>1.6717205836318631E-3</v>
      </c>
      <c r="AM41" s="15">
        <f t="shared" si="15"/>
        <v>5.0965296379478844E-2</v>
      </c>
      <c r="AN41" s="14">
        <f t="shared" si="16"/>
        <v>1.0338923378352587</v>
      </c>
      <c r="AP41" s="15">
        <f t="shared" si="17"/>
        <v>-3.0263717215804093</v>
      </c>
      <c r="AQ41" s="15">
        <f t="shared" si="12"/>
        <v>-2.9569829653583342</v>
      </c>
      <c r="AR41" s="15">
        <f t="shared" si="12"/>
        <v>-2.9585989861504984</v>
      </c>
      <c r="AS41" s="15">
        <f t="shared" si="12"/>
        <v>-2.9644876910124021</v>
      </c>
      <c r="AT41" s="15" t="str">
        <f t="shared" si="12"/>
        <v>---</v>
      </c>
      <c r="AU41" s="15" t="str">
        <f t="shared" si="12"/>
        <v>---</v>
      </c>
    </row>
    <row r="42" spans="1:47" x14ac:dyDescent="0.25">
      <c r="A42" t="s">
        <v>57</v>
      </c>
      <c r="B42" s="27">
        <f>'Raw Plate Reader Measurements'!$S$21</f>
        <v>0.191</v>
      </c>
      <c r="C42" s="27">
        <f>'Raw Plate Reader Measurements'!$S$22</f>
        <v>0.193</v>
      </c>
      <c r="D42" s="27">
        <f>'Raw Plate Reader Measurements'!$S$23</f>
        <v>0.19400000000000001</v>
      </c>
      <c r="E42" s="27">
        <f>'Raw Plate Reader Measurements'!$S$24</f>
        <v>0.188</v>
      </c>
      <c r="F42" s="3"/>
      <c r="G42" s="3"/>
      <c r="I42" s="27">
        <f>'Raw Plate Reader Measurements'!$H$21</f>
        <v>141000</v>
      </c>
      <c r="J42" s="27">
        <f>'Raw Plate Reader Measurements'!$H$22</f>
        <v>133000</v>
      </c>
      <c r="K42" s="27">
        <f>'Raw Plate Reader Measurements'!$H$23</f>
        <v>136000</v>
      </c>
      <c r="L42" s="27">
        <f>'Raw Plate Reader Measurements'!$H$24</f>
        <v>130000</v>
      </c>
      <c r="M42" s="3"/>
      <c r="N42" s="3"/>
      <c r="P42" s="4">
        <f t="shared" si="9"/>
        <v>0.14874999999999999</v>
      </c>
      <c r="Q42" s="4">
        <f t="shared" si="9"/>
        <v>0.15075</v>
      </c>
      <c r="R42" s="4">
        <f t="shared" si="9"/>
        <v>0.15175</v>
      </c>
      <c r="S42" s="4">
        <f t="shared" si="9"/>
        <v>0.14574999999999999</v>
      </c>
      <c r="T42" s="4" t="str">
        <f t="shared" si="9"/>
        <v>---</v>
      </c>
      <c r="U42" s="4" t="str">
        <f t="shared" si="9"/>
        <v>---</v>
      </c>
      <c r="W42" s="4">
        <f t="shared" si="10"/>
        <v>73625</v>
      </c>
      <c r="X42" s="4">
        <f t="shared" si="10"/>
        <v>65625</v>
      </c>
      <c r="Y42" s="4">
        <f t="shared" si="10"/>
        <v>68625</v>
      </c>
      <c r="Z42" s="4">
        <f t="shared" si="10"/>
        <v>62625</v>
      </c>
      <c r="AA42" s="4" t="str">
        <f t="shared" si="10"/>
        <v>---</v>
      </c>
      <c r="AB42" s="4" t="str">
        <f t="shared" si="10"/>
        <v>---</v>
      </c>
      <c r="AD42" s="15">
        <f t="shared" si="11"/>
        <v>6.0310546412629396E-2</v>
      </c>
      <c r="AE42" s="15">
        <f t="shared" si="11"/>
        <v>5.3044080490713116E-2</v>
      </c>
      <c r="AF42" s="15">
        <f t="shared" si="11"/>
        <v>5.5103424222826096E-2</v>
      </c>
      <c r="AG42" s="15">
        <f t="shared" si="11"/>
        <v>5.2355716241071326E-2</v>
      </c>
      <c r="AH42" s="15" t="str">
        <f t="shared" si="11"/>
        <v>---</v>
      </c>
      <c r="AI42" s="15" t="str">
        <f t="shared" si="11"/>
        <v>---</v>
      </c>
      <c r="AK42" s="15">
        <f t="shared" si="13"/>
        <v>5.5203441841809982E-2</v>
      </c>
      <c r="AL42" s="15">
        <f t="shared" si="14"/>
        <v>3.5993010045055956E-3</v>
      </c>
      <c r="AM42" s="15">
        <f t="shared" si="15"/>
        <v>5.511797079267907E-2</v>
      </c>
      <c r="AN42" s="14">
        <f t="shared" si="16"/>
        <v>1.0659035596967485</v>
      </c>
      <c r="AP42" s="15">
        <f t="shared" si="17"/>
        <v>-2.8082482914934723</v>
      </c>
      <c r="AQ42" s="15">
        <f t="shared" si="12"/>
        <v>-2.9366320037349913</v>
      </c>
      <c r="AR42" s="15">
        <f t="shared" si="12"/>
        <v>-2.8985434191493971</v>
      </c>
      <c r="AS42" s="15">
        <f t="shared" si="12"/>
        <v>-2.9496941548650568</v>
      </c>
      <c r="AT42" s="15" t="str">
        <f t="shared" si="12"/>
        <v>---</v>
      </c>
      <c r="AU42" s="15" t="str">
        <f t="shared" si="12"/>
        <v>---</v>
      </c>
    </row>
    <row r="43" spans="1:47" x14ac:dyDescent="0.25">
      <c r="A43" t="s">
        <v>58</v>
      </c>
      <c r="B43" s="27">
        <f>'Raw Plate Reader Measurements'!$T$17</f>
        <v>0.28000000000000003</v>
      </c>
      <c r="C43" s="27">
        <f>'Raw Plate Reader Measurements'!$T$18</f>
        <v>0.28999999999999998</v>
      </c>
      <c r="D43" s="27">
        <f>'Raw Plate Reader Measurements'!$T$19</f>
        <v>0.246</v>
      </c>
      <c r="E43" s="27">
        <f>'Raw Plate Reader Measurements'!$T$20</f>
        <v>0.223</v>
      </c>
      <c r="F43" s="3"/>
      <c r="G43" s="3"/>
      <c r="I43" s="27">
        <f>'Raw Plate Reader Measurements'!$I$17</f>
        <v>70500</v>
      </c>
      <c r="J43" s="27">
        <f>'Raw Plate Reader Measurements'!$I$18</f>
        <v>68500</v>
      </c>
      <c r="K43" s="27">
        <f>'Raw Plate Reader Measurements'!$I$19</f>
        <v>69100</v>
      </c>
      <c r="L43" s="27">
        <f>'Raw Plate Reader Measurements'!$I$20</f>
        <v>67400</v>
      </c>
      <c r="M43" s="3"/>
      <c r="N43" s="3"/>
      <c r="P43" s="4">
        <f t="shared" si="9"/>
        <v>0.23775000000000002</v>
      </c>
      <c r="Q43" s="4">
        <f t="shared" si="9"/>
        <v>0.24774999999999997</v>
      </c>
      <c r="R43" s="4">
        <f t="shared" si="9"/>
        <v>0.20374999999999999</v>
      </c>
      <c r="S43" s="4">
        <f t="shared" si="9"/>
        <v>0.18074999999999999</v>
      </c>
      <c r="T43" s="4" t="str">
        <f t="shared" si="9"/>
        <v>---</v>
      </c>
      <c r="U43" s="4" t="str">
        <f t="shared" si="9"/>
        <v>---</v>
      </c>
      <c r="W43" s="4">
        <f t="shared" si="10"/>
        <v>3125</v>
      </c>
      <c r="X43" s="4">
        <f t="shared" si="10"/>
        <v>1125</v>
      </c>
      <c r="Y43" s="4">
        <f t="shared" si="10"/>
        <v>1725</v>
      </c>
      <c r="Z43" s="4">
        <f t="shared" si="10"/>
        <v>25</v>
      </c>
      <c r="AA43" s="4" t="str">
        <f t="shared" si="10"/>
        <v>---</v>
      </c>
      <c r="AB43" s="4" t="str">
        <f t="shared" si="10"/>
        <v>---</v>
      </c>
      <c r="AD43" s="15">
        <f t="shared" si="11"/>
        <v>1.6016013487506892E-3</v>
      </c>
      <c r="AE43" s="15">
        <f t="shared" si="11"/>
        <v>5.533039735199657E-4</v>
      </c>
      <c r="AF43" s="15">
        <f t="shared" si="11"/>
        <v>1.0316120628581248E-3</v>
      </c>
      <c r="AG43" s="15">
        <f t="shared" si="11"/>
        <v>1.6853365230007248E-5</v>
      </c>
      <c r="AH43" s="15" t="str">
        <f t="shared" si="11"/>
        <v>---</v>
      </c>
      <c r="AI43" s="15" t="str">
        <f t="shared" si="11"/>
        <v>---</v>
      </c>
      <c r="AK43" s="15">
        <f t="shared" si="13"/>
        <v>8.0084268758969673E-4</v>
      </c>
      <c r="AL43" s="15">
        <f t="shared" si="14"/>
        <v>6.7586576836021388E-4</v>
      </c>
      <c r="AM43" s="15">
        <f t="shared" si="15"/>
        <v>3.5231433553094656E-4</v>
      </c>
      <c r="AN43" s="14">
        <f t="shared" si="16"/>
        <v>7.9488535725996767</v>
      </c>
      <c r="AP43" s="15">
        <f t="shared" si="17"/>
        <v>-6.4367513072766185</v>
      </c>
      <c r="AQ43" s="15">
        <f t="shared" si="12"/>
        <v>-7.4996030265931974</v>
      </c>
      <c r="AR43" s="15">
        <f t="shared" si="12"/>
        <v>-6.8766325906771328</v>
      </c>
      <c r="AS43" s="15">
        <f t="shared" si="12"/>
        <v>-10.990960204192294</v>
      </c>
      <c r="AT43" s="15" t="str">
        <f t="shared" si="12"/>
        <v>---</v>
      </c>
      <c r="AU43" s="15" t="str">
        <f t="shared" si="12"/>
        <v>---</v>
      </c>
    </row>
    <row r="44" spans="1:47" x14ac:dyDescent="0.25">
      <c r="A44" t="s">
        <v>59</v>
      </c>
      <c r="B44" s="27">
        <f>'Raw Plate Reader Measurements'!$T$21</f>
        <v>0.23699999999999999</v>
      </c>
      <c r="C44" s="27">
        <f>'Raw Plate Reader Measurements'!$T$22</f>
        <v>0.22600000000000001</v>
      </c>
      <c r="D44" s="27">
        <f>'Raw Plate Reader Measurements'!$T$23</f>
        <v>0.23400000000000001</v>
      </c>
      <c r="E44" s="27">
        <f>'Raw Plate Reader Measurements'!$T$24</f>
        <v>0.23</v>
      </c>
      <c r="F44" s="3"/>
      <c r="G44" s="3"/>
      <c r="I44" s="27">
        <f>'Raw Plate Reader Measurements'!$I$21</f>
        <v>69600</v>
      </c>
      <c r="J44" s="27">
        <f>'Raw Plate Reader Measurements'!$I$22</f>
        <v>69300</v>
      </c>
      <c r="K44" s="27">
        <f>'Raw Plate Reader Measurements'!$I$23</f>
        <v>67900</v>
      </c>
      <c r="L44" s="27">
        <f>'Raw Plate Reader Measurements'!$I$24</f>
        <v>69300</v>
      </c>
      <c r="M44" s="3"/>
      <c r="N44" s="3"/>
      <c r="P44" s="4">
        <f t="shared" si="9"/>
        <v>0.19474999999999998</v>
      </c>
      <c r="Q44" s="4">
        <f t="shared" si="9"/>
        <v>0.18375</v>
      </c>
      <c r="R44" s="4">
        <f t="shared" si="9"/>
        <v>0.19175</v>
      </c>
      <c r="S44" s="4">
        <f t="shared" si="9"/>
        <v>0.18775</v>
      </c>
      <c r="T44" s="4" t="str">
        <f t="shared" si="9"/>
        <v>---</v>
      </c>
      <c r="U44" s="4" t="str">
        <f t="shared" si="9"/>
        <v>---</v>
      </c>
      <c r="W44" s="4">
        <f t="shared" si="10"/>
        <v>2225</v>
      </c>
      <c r="X44" s="4">
        <f t="shared" si="10"/>
        <v>1925</v>
      </c>
      <c r="Y44" s="4">
        <f t="shared" si="10"/>
        <v>525</v>
      </c>
      <c r="Z44" s="4">
        <f t="shared" si="10"/>
        <v>1925</v>
      </c>
      <c r="AA44" s="4" t="str">
        <f t="shared" si="10"/>
        <v>---</v>
      </c>
      <c r="AB44" s="4" t="str">
        <f t="shared" si="10"/>
        <v>---</v>
      </c>
      <c r="AD44" s="15">
        <f t="shared" si="11"/>
        <v>1.3921225833828969E-3</v>
      </c>
      <c r="AE44" s="15">
        <f t="shared" si="11"/>
        <v>1.276522034992835E-3</v>
      </c>
      <c r="AF44" s="15">
        <f t="shared" si="11"/>
        <v>3.3361752840573673E-4</v>
      </c>
      <c r="AG44" s="15">
        <f t="shared" si="11"/>
        <v>1.2493258265242793E-3</v>
      </c>
      <c r="AH44" s="15" t="str">
        <f t="shared" si="11"/>
        <v>---</v>
      </c>
      <c r="AI44" s="15" t="str">
        <f t="shared" si="11"/>
        <v>---</v>
      </c>
      <c r="AK44" s="15">
        <f t="shared" si="13"/>
        <v>1.062896993326437E-3</v>
      </c>
      <c r="AL44" s="15">
        <f t="shared" si="14"/>
        <v>4.9011202643801282E-4</v>
      </c>
      <c r="AM44" s="15">
        <f t="shared" si="15"/>
        <v>9.2770007839854552E-4</v>
      </c>
      <c r="AN44" s="14">
        <f t="shared" si="16"/>
        <v>1.9806231220771315</v>
      </c>
      <c r="AP44" s="15">
        <f t="shared" si="17"/>
        <v>-6.5769256581721383</v>
      </c>
      <c r="AQ44" s="15">
        <f t="shared" si="12"/>
        <v>-6.6636160593926821</v>
      </c>
      <c r="AR44" s="15">
        <f t="shared" si="12"/>
        <v>-8.0055153456773631</v>
      </c>
      <c r="AS44" s="15">
        <f t="shared" si="12"/>
        <v>-6.6851512119439809</v>
      </c>
      <c r="AT44" s="15" t="str">
        <f t="shared" si="12"/>
        <v>---</v>
      </c>
      <c r="AU44" s="15" t="str">
        <f t="shared" si="12"/>
        <v>---</v>
      </c>
    </row>
    <row r="46" spans="1:47" x14ac:dyDescent="0.25">
      <c r="A46" s="24" t="s">
        <v>40</v>
      </c>
    </row>
    <row r="47" spans="1:47" x14ac:dyDescent="0.25">
      <c r="A47" t="s">
        <v>44</v>
      </c>
      <c r="B47" s="27">
        <f>'Raw Plate Reader Measurements'!$M$27</f>
        <v>0.36</v>
      </c>
      <c r="C47" s="27">
        <f>'Raw Plate Reader Measurements'!$M$28</f>
        <v>0.35799999999999998</v>
      </c>
      <c r="D47" s="27">
        <f>'Raw Plate Reader Measurements'!$M$29</f>
        <v>0.35099999999999998</v>
      </c>
      <c r="E47" s="27">
        <f>'Raw Plate Reader Measurements'!$M$30</f>
        <v>0.33900000000000002</v>
      </c>
      <c r="F47" s="3"/>
      <c r="G47" s="3"/>
      <c r="I47" s="27">
        <f>'Raw Plate Reader Measurements'!$B$27</f>
        <v>76400</v>
      </c>
      <c r="J47" s="27">
        <f>'Raw Plate Reader Measurements'!$B$28</f>
        <v>75300</v>
      </c>
      <c r="K47" s="27">
        <f>'Raw Plate Reader Measurements'!$B$29</f>
        <v>75300</v>
      </c>
      <c r="L47" s="27">
        <f>'Raw Plate Reader Measurements'!$B$30</f>
        <v>74500</v>
      </c>
      <c r="M47" s="3"/>
      <c r="N47" s="3"/>
      <c r="P47" s="4">
        <f t="shared" ref="P47:U62" si="18">IF(ISBLANK(B47),"---", B47-$B$9)</f>
        <v>0.31774999999999998</v>
      </c>
      <c r="Q47" s="4">
        <f t="shared" si="18"/>
        <v>0.31574999999999998</v>
      </c>
      <c r="R47" s="4">
        <f t="shared" si="18"/>
        <v>0.30874999999999997</v>
      </c>
      <c r="S47" s="4">
        <f t="shared" si="18"/>
        <v>0.29675000000000001</v>
      </c>
      <c r="T47" s="4" t="str">
        <f t="shared" si="18"/>
        <v>---</v>
      </c>
      <c r="U47" s="4" t="str">
        <f t="shared" si="18"/>
        <v>---</v>
      </c>
      <c r="W47" s="4">
        <f t="shared" ref="W47:AB62" si="19">IF(ISBLANK(I47),"---",I47-$I$9)</f>
        <v>9025</v>
      </c>
      <c r="X47" s="4">
        <f t="shared" si="19"/>
        <v>7925</v>
      </c>
      <c r="Y47" s="4">
        <f t="shared" si="19"/>
        <v>7925</v>
      </c>
      <c r="Z47" s="4">
        <f t="shared" si="19"/>
        <v>7125</v>
      </c>
      <c r="AA47" s="4" t="str">
        <f t="shared" si="19"/>
        <v>---</v>
      </c>
      <c r="AB47" s="4" t="str">
        <f t="shared" si="19"/>
        <v>---</v>
      </c>
      <c r="AD47" s="15">
        <f t="shared" ref="AD47:AI62" si="20">IF(AND(ISNUMBER(W47),ISNUMBER(P47)),(W47*$B$3)/(P47*$B$2),"---")</f>
        <v>3.460880318747115E-3</v>
      </c>
      <c r="AE47" s="15">
        <f t="shared" si="20"/>
        <v>3.0583053289236673E-3</v>
      </c>
      <c r="AF47" s="15">
        <f t="shared" si="20"/>
        <v>3.1276434254498718E-3</v>
      </c>
      <c r="AG47" s="15">
        <f t="shared" si="20"/>
        <v>2.9256277779857996E-3</v>
      </c>
      <c r="AH47" s="15" t="str">
        <f t="shared" si="20"/>
        <v>---</v>
      </c>
      <c r="AI47" s="15" t="str">
        <f t="shared" si="20"/>
        <v>---</v>
      </c>
      <c r="AK47" s="15">
        <f>AVERAGE(AD47:AI47)</f>
        <v>3.1431142127766134E-3</v>
      </c>
      <c r="AL47" s="15">
        <f>STDEV(AD47:AI47)</f>
        <v>2.2782123069237627E-4</v>
      </c>
      <c r="AM47" s="15">
        <f>GEOMEAN(AD47:AI47)</f>
        <v>3.137082441525363E-3</v>
      </c>
      <c r="AN47" s="14">
        <f>EXP(STDEV(AP47:AU47))</f>
        <v>1.0737116490077145</v>
      </c>
      <c r="AP47" s="15">
        <f>IF(ISNUMBER(AD47),LN(AD47),"---")</f>
        <v>-5.6662322948901025</v>
      </c>
      <c r="AQ47" s="15">
        <f t="shared" ref="AQ47:AU62" si="21">IF(ISNUMBER(AE47),LN(AE47),"---")</f>
        <v>-5.7898943305067405</v>
      </c>
      <c r="AR47" s="15">
        <f t="shared" si="21"/>
        <v>-5.7674754572183264</v>
      </c>
      <c r="AS47" s="15">
        <f t="shared" si="21"/>
        <v>-5.8342461963745471</v>
      </c>
      <c r="AT47" s="15" t="str">
        <f t="shared" si="21"/>
        <v>---</v>
      </c>
      <c r="AU47" s="15" t="str">
        <f t="shared" si="21"/>
        <v>---</v>
      </c>
    </row>
    <row r="48" spans="1:47" x14ac:dyDescent="0.25">
      <c r="A48" t="s">
        <v>45</v>
      </c>
      <c r="B48" s="27">
        <f>'Raw Plate Reader Measurements'!$M$31</f>
        <v>0.36599999999999999</v>
      </c>
      <c r="C48" s="27">
        <f>'Raw Plate Reader Measurements'!$M$32</f>
        <v>0.36899999999999999</v>
      </c>
      <c r="D48" s="27">
        <f>'Raw Plate Reader Measurements'!$M$33</f>
        <v>0.36399999999999999</v>
      </c>
      <c r="E48" s="27">
        <f>'Raw Plate Reader Measurements'!$M$34</f>
        <v>0.36399999999999999</v>
      </c>
      <c r="F48" s="3"/>
      <c r="G48" s="3"/>
      <c r="I48" s="27">
        <f>'Raw Plate Reader Measurements'!$B$31</f>
        <v>81200</v>
      </c>
      <c r="J48" s="27">
        <f>'Raw Plate Reader Measurements'!$B$32</f>
        <v>81100</v>
      </c>
      <c r="K48" s="27">
        <f>'Raw Plate Reader Measurements'!$B$33</f>
        <v>78900</v>
      </c>
      <c r="L48" s="27">
        <f>'Raw Plate Reader Measurements'!$B$34</f>
        <v>80600</v>
      </c>
      <c r="M48" s="3"/>
      <c r="N48" s="3"/>
      <c r="P48" s="4">
        <f t="shared" si="18"/>
        <v>0.32374999999999998</v>
      </c>
      <c r="Q48" s="4">
        <f t="shared" si="18"/>
        <v>0.32674999999999998</v>
      </c>
      <c r="R48" s="4">
        <f t="shared" si="18"/>
        <v>0.32174999999999998</v>
      </c>
      <c r="S48" s="4">
        <f t="shared" si="18"/>
        <v>0.32174999999999998</v>
      </c>
      <c r="T48" s="4" t="str">
        <f t="shared" si="18"/>
        <v>---</v>
      </c>
      <c r="U48" s="4" t="str">
        <f t="shared" si="18"/>
        <v>---</v>
      </c>
      <c r="W48" s="4">
        <f t="shared" si="19"/>
        <v>13825</v>
      </c>
      <c r="X48" s="4">
        <f t="shared" si="19"/>
        <v>13725</v>
      </c>
      <c r="Y48" s="4">
        <f t="shared" si="19"/>
        <v>11525</v>
      </c>
      <c r="Z48" s="4">
        <f t="shared" si="19"/>
        <v>13225</v>
      </c>
      <c r="AA48" s="4" t="str">
        <f t="shared" si="19"/>
        <v>---</v>
      </c>
      <c r="AB48" s="4" t="str">
        <f t="shared" si="19"/>
        <v>---</v>
      </c>
      <c r="AD48" s="15">
        <f t="shared" si="20"/>
        <v>5.2033170910395898E-3</v>
      </c>
      <c r="AE48" s="15">
        <f t="shared" si="20"/>
        <v>5.1182522575754308E-3</v>
      </c>
      <c r="AF48" s="15">
        <f t="shared" si="20"/>
        <v>4.3646287422355141E-3</v>
      </c>
      <c r="AG48" s="15">
        <f t="shared" si="20"/>
        <v>5.0084351510685191E-3</v>
      </c>
      <c r="AH48" s="15" t="str">
        <f t="shared" si="20"/>
        <v>---</v>
      </c>
      <c r="AI48" s="15" t="str">
        <f t="shared" si="20"/>
        <v>---</v>
      </c>
      <c r="AK48" s="15">
        <f>AVERAGE(AD48:AI48)</f>
        <v>4.9236583104797643E-3</v>
      </c>
      <c r="AL48" s="15">
        <f>STDEV(AD48:AI48)</f>
        <v>3.8112859101272877E-4</v>
      </c>
      <c r="AM48" s="15">
        <f>GEOMEAN(AD48:AI48)</f>
        <v>4.9120506421850216E-3</v>
      </c>
      <c r="AN48" s="14">
        <f>EXP(STDEV(AP48:AU48))</f>
        <v>1.0836211634455808</v>
      </c>
      <c r="AP48" s="15">
        <f>IF(ISNUMBER(AD48),LN(AD48),"---")</f>
        <v>-5.2584589546448335</v>
      </c>
      <c r="AQ48" s="15">
        <f t="shared" si="21"/>
        <v>-5.2749422541482209</v>
      </c>
      <c r="AR48" s="15">
        <f t="shared" si="21"/>
        <v>-5.4342221466330081</v>
      </c>
      <c r="AS48" s="15">
        <f t="shared" si="21"/>
        <v>-5.2966317577713573</v>
      </c>
      <c r="AT48" s="15" t="str">
        <f t="shared" si="21"/>
        <v>---</v>
      </c>
      <c r="AU48" s="15" t="str">
        <f t="shared" si="21"/>
        <v>---</v>
      </c>
    </row>
    <row r="49" spans="1:47" x14ac:dyDescent="0.25">
      <c r="A49" t="s">
        <v>46</v>
      </c>
      <c r="B49" s="27">
        <f>'Raw Plate Reader Measurements'!$N$27</f>
        <v>0.13400000000000001</v>
      </c>
      <c r="C49" s="27">
        <f>'Raw Plate Reader Measurements'!$N$28</f>
        <v>0.13</v>
      </c>
      <c r="D49" s="27">
        <f>'Raw Plate Reader Measurements'!$N$29</f>
        <v>0.13200000000000001</v>
      </c>
      <c r="E49" s="27">
        <f>'Raw Plate Reader Measurements'!$N$30</f>
        <v>0.128</v>
      </c>
      <c r="F49" s="3"/>
      <c r="G49" s="3"/>
      <c r="I49" s="27">
        <f>'Raw Plate Reader Measurements'!$C$27</f>
        <v>237000</v>
      </c>
      <c r="J49" s="27">
        <f>'Raw Plate Reader Measurements'!$C$28</f>
        <v>231000</v>
      </c>
      <c r="K49" s="27">
        <f>'Raw Plate Reader Measurements'!$C$29</f>
        <v>231000</v>
      </c>
      <c r="L49" s="27">
        <f>'Raw Plate Reader Measurements'!$C$30</f>
        <v>225000</v>
      </c>
      <c r="M49" s="3"/>
      <c r="N49" s="3"/>
      <c r="P49" s="4">
        <f t="shared" si="18"/>
        <v>9.1749999999999998E-2</v>
      </c>
      <c r="Q49" s="4">
        <f t="shared" si="18"/>
        <v>8.7749999999999995E-2</v>
      </c>
      <c r="R49" s="4">
        <f t="shared" si="18"/>
        <v>8.9749999999999996E-2</v>
      </c>
      <c r="S49" s="4">
        <f t="shared" si="18"/>
        <v>8.5749999999999993E-2</v>
      </c>
      <c r="T49" s="4" t="str">
        <f t="shared" si="18"/>
        <v>---</v>
      </c>
      <c r="U49" s="4" t="str">
        <f t="shared" si="18"/>
        <v>---</v>
      </c>
      <c r="W49" s="4">
        <f t="shared" si="19"/>
        <v>169625</v>
      </c>
      <c r="X49" s="4">
        <f t="shared" si="19"/>
        <v>163625</v>
      </c>
      <c r="Y49" s="4">
        <f t="shared" si="19"/>
        <v>163625</v>
      </c>
      <c r="Z49" s="4">
        <f t="shared" si="19"/>
        <v>157625</v>
      </c>
      <c r="AA49" s="4" t="str">
        <f t="shared" si="19"/>
        <v>---</v>
      </c>
      <c r="AB49" s="4" t="str">
        <f t="shared" si="19"/>
        <v>---</v>
      </c>
      <c r="AC49" s="12"/>
      <c r="AD49" s="15">
        <f t="shared" si="20"/>
        <v>0.22527277948470903</v>
      </c>
      <c r="AE49" s="15">
        <f t="shared" si="20"/>
        <v>0.22721001178398112</v>
      </c>
      <c r="AF49" s="15">
        <f t="shared" si="20"/>
        <v>0.22214683603392021</v>
      </c>
      <c r="AG49" s="15">
        <f t="shared" si="20"/>
        <v>0.22398343498969828</v>
      </c>
      <c r="AH49" s="15" t="str">
        <f t="shared" si="20"/>
        <v>---</v>
      </c>
      <c r="AI49" s="15" t="str">
        <f t="shared" si="20"/>
        <v>---</v>
      </c>
      <c r="AJ49" s="12"/>
      <c r="AK49" s="15">
        <f t="shared" ref="AK49:AK62" si="22">AVERAGE(AD49:AI49)</f>
        <v>0.22465326557307719</v>
      </c>
      <c r="AL49" s="15">
        <f t="shared" ref="AL49:AL62" si="23">STDEV(AD49:AI49)</f>
        <v>2.1331987498328553E-3</v>
      </c>
      <c r="AM49" s="15">
        <f t="shared" ref="AM49:AM62" si="24">GEOMEAN(AD49:AI49)</f>
        <v>0.22464567080657064</v>
      </c>
      <c r="AN49" s="14">
        <f t="shared" ref="AN49:AN62" si="25">EXP(STDEV(AP49:AU49))</f>
        <v>1.0095397730005069</v>
      </c>
      <c r="AP49" s="15">
        <f t="shared" ref="AP49:AP62" si="26">IF(ISNUMBER(AD49),LN(AD49),"---")</f>
        <v>-1.4904432578191307</v>
      </c>
      <c r="AQ49" s="15">
        <f t="shared" si="21"/>
        <v>-1.4818805271553952</v>
      </c>
      <c r="AR49" s="15">
        <f t="shared" si="21"/>
        <v>-1.5044166921778084</v>
      </c>
      <c r="AS49" s="15">
        <f t="shared" si="21"/>
        <v>-1.4961831808004498</v>
      </c>
      <c r="AT49" s="15" t="str">
        <f t="shared" si="21"/>
        <v>---</v>
      </c>
      <c r="AU49" s="15" t="str">
        <f t="shared" si="21"/>
        <v>---</v>
      </c>
    </row>
    <row r="50" spans="1:47" x14ac:dyDescent="0.25">
      <c r="A50" t="s">
        <v>47</v>
      </c>
      <c r="B50" s="27">
        <f>'Raw Plate Reader Measurements'!$N$31</f>
        <v>0.14299999999999999</v>
      </c>
      <c r="C50" s="27">
        <f>'Raw Plate Reader Measurements'!$N$32</f>
        <v>0.14000000000000001</v>
      </c>
      <c r="D50" s="27">
        <f>'Raw Plate Reader Measurements'!$N$33</f>
        <v>0.14099999999999999</v>
      </c>
      <c r="E50" s="27">
        <f>'Raw Plate Reader Measurements'!$N$34</f>
        <v>0.13800000000000001</v>
      </c>
      <c r="F50" s="3"/>
      <c r="G50" s="3"/>
      <c r="I50" s="27">
        <f>'Raw Plate Reader Measurements'!$C$31</f>
        <v>253000</v>
      </c>
      <c r="J50" s="27">
        <f>'Raw Plate Reader Measurements'!$C$32</f>
        <v>246000</v>
      </c>
      <c r="K50" s="27">
        <f>'Raw Plate Reader Measurements'!$C$33</f>
        <v>233000</v>
      </c>
      <c r="L50" s="27">
        <f>'Raw Plate Reader Measurements'!$C$34</f>
        <v>242000</v>
      </c>
      <c r="M50" s="3"/>
      <c r="N50" s="3"/>
      <c r="P50" s="4">
        <f t="shared" si="18"/>
        <v>0.10074999999999998</v>
      </c>
      <c r="Q50" s="4">
        <f t="shared" si="18"/>
        <v>9.7750000000000004E-2</v>
      </c>
      <c r="R50" s="4">
        <f t="shared" si="18"/>
        <v>9.8749999999999977E-2</v>
      </c>
      <c r="S50" s="4">
        <f t="shared" si="18"/>
        <v>9.5750000000000002E-2</v>
      </c>
      <c r="T50" s="4" t="str">
        <f t="shared" si="18"/>
        <v>---</v>
      </c>
      <c r="U50" s="4" t="str">
        <f t="shared" si="18"/>
        <v>---</v>
      </c>
      <c r="W50" s="4">
        <f t="shared" si="19"/>
        <v>185625</v>
      </c>
      <c r="X50" s="4">
        <f t="shared" si="19"/>
        <v>178625</v>
      </c>
      <c r="Y50" s="4">
        <f t="shared" si="19"/>
        <v>165625</v>
      </c>
      <c r="Z50" s="4">
        <f t="shared" si="19"/>
        <v>174625</v>
      </c>
      <c r="AA50" s="4" t="str">
        <f t="shared" si="19"/>
        <v>---</v>
      </c>
      <c r="AB50" s="4" t="str">
        <f t="shared" si="19"/>
        <v>---</v>
      </c>
      <c r="AC50" s="12"/>
      <c r="AD50" s="15">
        <f t="shared" si="20"/>
        <v>0.22449999808962082</v>
      </c>
      <c r="AE50" s="15">
        <f t="shared" si="20"/>
        <v>0.22266420453441049</v>
      </c>
      <c r="AF50" s="15">
        <f t="shared" si="20"/>
        <v>0.20436838678754685</v>
      </c>
      <c r="AG50" s="15">
        <f t="shared" si="20"/>
        <v>0.22222482162701634</v>
      </c>
      <c r="AH50" s="15" t="str">
        <f t="shared" si="20"/>
        <v>---</v>
      </c>
      <c r="AI50" s="15" t="str">
        <f t="shared" si="20"/>
        <v>---</v>
      </c>
      <c r="AJ50" s="12"/>
      <c r="AK50" s="15">
        <f t="shared" si="22"/>
        <v>0.21843935275964865</v>
      </c>
      <c r="AL50" s="15">
        <f t="shared" si="23"/>
        <v>9.4322611687809449E-3</v>
      </c>
      <c r="AM50" s="15">
        <f t="shared" si="24"/>
        <v>0.21828216748143936</v>
      </c>
      <c r="AN50" s="14">
        <f t="shared" si="25"/>
        <v>1.0451187850560091</v>
      </c>
      <c r="AP50" s="15">
        <f t="shared" si="26"/>
        <v>-1.4938795803093121</v>
      </c>
      <c r="AQ50" s="15">
        <f t="shared" si="21"/>
        <v>-1.5020904516549278</v>
      </c>
      <c r="AR50" s="15">
        <f t="shared" si="21"/>
        <v>-1.5878310960802284</v>
      </c>
      <c r="AS50" s="15">
        <f t="shared" si="21"/>
        <v>-1.5040656995231136</v>
      </c>
      <c r="AT50" s="15" t="str">
        <f t="shared" si="21"/>
        <v>---</v>
      </c>
      <c r="AU50" s="15" t="str">
        <f t="shared" si="21"/>
        <v>---</v>
      </c>
    </row>
    <row r="51" spans="1:47" x14ac:dyDescent="0.25">
      <c r="A51" t="s">
        <v>50</v>
      </c>
      <c r="B51" s="27">
        <f>'Raw Plate Reader Measurements'!$O$27</f>
        <v>8.4000000000000005E-2</v>
      </c>
      <c r="C51" s="27">
        <f>'Raw Plate Reader Measurements'!$O$28</f>
        <v>6.9000000000000006E-2</v>
      </c>
      <c r="D51" s="27">
        <f>'Raw Plate Reader Measurements'!$O$29</f>
        <v>7.0000000000000007E-2</v>
      </c>
      <c r="E51" s="27">
        <f>'Raw Plate Reader Measurements'!$O$30</f>
        <v>7.5999999999999998E-2</v>
      </c>
      <c r="F51" s="3"/>
      <c r="G51" s="3"/>
      <c r="I51" s="27">
        <f>'Raw Plate Reader Measurements'!$D$27</f>
        <v>172000</v>
      </c>
      <c r="J51" s="27">
        <f>'Raw Plate Reader Measurements'!$D$28</f>
        <v>173000</v>
      </c>
      <c r="K51" s="27">
        <f>'Raw Plate Reader Measurements'!$D$29</f>
        <v>174000</v>
      </c>
      <c r="L51" s="27">
        <f>'Raw Plate Reader Measurements'!$D$30</f>
        <v>171000</v>
      </c>
      <c r="M51" s="3"/>
      <c r="N51" s="3"/>
      <c r="P51" s="4">
        <f t="shared" si="18"/>
        <v>4.1750000000000002E-2</v>
      </c>
      <c r="Q51" s="4">
        <f t="shared" si="18"/>
        <v>2.6750000000000003E-2</v>
      </c>
      <c r="R51" s="4">
        <f t="shared" si="18"/>
        <v>2.7750000000000004E-2</v>
      </c>
      <c r="S51" s="4">
        <f t="shared" si="18"/>
        <v>3.3749999999999995E-2</v>
      </c>
      <c r="T51" s="4" t="str">
        <f t="shared" si="18"/>
        <v>---</v>
      </c>
      <c r="U51" s="4" t="str">
        <f t="shared" si="18"/>
        <v>---</v>
      </c>
      <c r="W51" s="4">
        <f t="shared" si="19"/>
        <v>104625</v>
      </c>
      <c r="X51" s="4">
        <f t="shared" si="19"/>
        <v>105625</v>
      </c>
      <c r="Y51" s="4">
        <f t="shared" si="19"/>
        <v>106625</v>
      </c>
      <c r="Z51" s="4">
        <f t="shared" si="19"/>
        <v>103625</v>
      </c>
      <c r="AA51" s="4" t="str">
        <f t="shared" si="19"/>
        <v>---</v>
      </c>
      <c r="AB51" s="4" t="str">
        <f t="shared" si="19"/>
        <v>---</v>
      </c>
      <c r="AD51" s="15">
        <f t="shared" si="20"/>
        <v>0.30535421623665021</v>
      </c>
      <c r="AE51" s="15">
        <f t="shared" si="20"/>
        <v>0.48113601340161122</v>
      </c>
      <c r="AF51" s="15">
        <f t="shared" si="20"/>
        <v>0.46818876357138922</v>
      </c>
      <c r="AG51" s="15">
        <f t="shared" si="20"/>
        <v>0.37412410954865771</v>
      </c>
      <c r="AH51" s="15" t="str">
        <f t="shared" si="20"/>
        <v>---</v>
      </c>
      <c r="AI51" s="15" t="str">
        <f t="shared" si="20"/>
        <v>---</v>
      </c>
      <c r="AK51" s="15">
        <f t="shared" si="22"/>
        <v>0.40720077568957713</v>
      </c>
      <c r="AL51" s="15">
        <f t="shared" si="23"/>
        <v>8.2971363647954474E-2</v>
      </c>
      <c r="AM51" s="15">
        <f t="shared" si="24"/>
        <v>0.40052268349465397</v>
      </c>
      <c r="AN51" s="14">
        <f t="shared" si="25"/>
        <v>1.2375202845310296</v>
      </c>
      <c r="AP51" s="15">
        <f t="shared" si="26"/>
        <v>-1.1862828115267092</v>
      </c>
      <c r="AQ51" s="15">
        <f t="shared" si="21"/>
        <v>-0.73160527670416164</v>
      </c>
      <c r="AR51" s="15">
        <f t="shared" si="21"/>
        <v>-0.75888372342008448</v>
      </c>
      <c r="AS51" s="15">
        <f t="shared" si="21"/>
        <v>-0.98316769290256367</v>
      </c>
      <c r="AT51" s="15" t="str">
        <f t="shared" si="21"/>
        <v>---</v>
      </c>
      <c r="AU51" s="15" t="str">
        <f t="shared" si="21"/>
        <v>---</v>
      </c>
    </row>
    <row r="52" spans="1:47" x14ac:dyDescent="0.25">
      <c r="A52" t="s">
        <v>48</v>
      </c>
      <c r="B52" s="27">
        <f>'Raw Plate Reader Measurements'!$O$31</f>
        <v>6.4000000000000001E-2</v>
      </c>
      <c r="C52" s="27">
        <f>'Raw Plate Reader Measurements'!$O$32</f>
        <v>6.4000000000000001E-2</v>
      </c>
      <c r="D52" s="27">
        <f>'Raw Plate Reader Measurements'!$O$33</f>
        <v>6.7000000000000004E-2</v>
      </c>
      <c r="E52" s="27">
        <f>'Raw Plate Reader Measurements'!$O$34</f>
        <v>6.6000000000000003E-2</v>
      </c>
      <c r="F52" s="3"/>
      <c r="G52" s="3"/>
      <c r="I52" s="27">
        <f>'Raw Plate Reader Measurements'!$D$31</f>
        <v>167000</v>
      </c>
      <c r="J52" s="27">
        <f>'Raw Plate Reader Measurements'!$D$32</f>
        <v>168000</v>
      </c>
      <c r="K52" s="27">
        <f>'Raw Plate Reader Measurements'!$D$33</f>
        <v>163000</v>
      </c>
      <c r="L52" s="27">
        <f>'Raw Plate Reader Measurements'!$D$34</f>
        <v>160000</v>
      </c>
      <c r="M52" s="3"/>
      <c r="N52" s="3"/>
      <c r="P52" s="4">
        <f t="shared" si="18"/>
        <v>2.1749999999999999E-2</v>
      </c>
      <c r="Q52" s="4">
        <f t="shared" si="18"/>
        <v>2.1749999999999999E-2</v>
      </c>
      <c r="R52" s="4">
        <f t="shared" si="18"/>
        <v>2.4750000000000001E-2</v>
      </c>
      <c r="S52" s="4">
        <f t="shared" si="18"/>
        <v>2.375E-2</v>
      </c>
      <c r="T52" s="4" t="str">
        <f t="shared" si="18"/>
        <v>---</v>
      </c>
      <c r="U52" s="4" t="str">
        <f t="shared" si="18"/>
        <v>---</v>
      </c>
      <c r="W52" s="4">
        <f t="shared" si="19"/>
        <v>99625</v>
      </c>
      <c r="X52" s="4">
        <f t="shared" si="19"/>
        <v>100625</v>
      </c>
      <c r="Y52" s="4">
        <f t="shared" si="19"/>
        <v>95625</v>
      </c>
      <c r="Z52" s="4">
        <f t="shared" si="19"/>
        <v>92625</v>
      </c>
      <c r="AA52" s="4" t="str">
        <f t="shared" si="19"/>
        <v>---</v>
      </c>
      <c r="AB52" s="4" t="str">
        <f t="shared" si="19"/>
        <v>---</v>
      </c>
      <c r="AD52" s="15">
        <f t="shared" si="20"/>
        <v>0.55812824711794884</v>
      </c>
      <c r="AE52" s="15">
        <f t="shared" si="20"/>
        <v>0.56373053818061325</v>
      </c>
      <c r="AF52" s="15">
        <f t="shared" si="20"/>
        <v>0.47078343645913434</v>
      </c>
      <c r="AG52" s="15">
        <f t="shared" si="20"/>
        <v>0.4752143393905145</v>
      </c>
      <c r="AH52" s="15" t="str">
        <f t="shared" si="20"/>
        <v>---</v>
      </c>
      <c r="AI52" s="15" t="str">
        <f t="shared" si="20"/>
        <v>---</v>
      </c>
      <c r="AK52" s="15">
        <f t="shared" si="22"/>
        <v>0.51696414028705273</v>
      </c>
      <c r="AL52" s="15">
        <f t="shared" si="23"/>
        <v>5.0850378379669735E-2</v>
      </c>
      <c r="AM52" s="15">
        <f t="shared" si="24"/>
        <v>0.51508519720860757</v>
      </c>
      <c r="AN52" s="14">
        <f t="shared" si="25"/>
        <v>1.1036215791390664</v>
      </c>
      <c r="AP52" s="15">
        <f t="shared" si="26"/>
        <v>-0.58316650946379789</v>
      </c>
      <c r="AQ52" s="15">
        <f t="shared" si="21"/>
        <v>-0.5731789108354497</v>
      </c>
      <c r="AR52" s="15">
        <f t="shared" si="21"/>
        <v>-0.75335708590748351</v>
      </c>
      <c r="AS52" s="15">
        <f t="shared" si="21"/>
        <v>-0.74398933590388328</v>
      </c>
      <c r="AT52" s="15" t="str">
        <f t="shared" si="21"/>
        <v>---</v>
      </c>
      <c r="AU52" s="15" t="str">
        <f t="shared" si="21"/>
        <v>---</v>
      </c>
    </row>
    <row r="53" spans="1:47" x14ac:dyDescent="0.25">
      <c r="A53" t="s">
        <v>49</v>
      </c>
      <c r="B53" s="27">
        <f>'Raw Plate Reader Measurements'!$P$27</f>
        <v>0.23799999999999999</v>
      </c>
      <c r="C53" s="27">
        <f>'Raw Plate Reader Measurements'!$P$28</f>
        <v>0.24199999999999999</v>
      </c>
      <c r="D53" s="27">
        <f>'Raw Plate Reader Measurements'!$P$29</f>
        <v>0.22800000000000001</v>
      </c>
      <c r="E53" s="27">
        <f>'Raw Plate Reader Measurements'!$P$30</f>
        <v>0.22500000000000001</v>
      </c>
      <c r="F53" s="3"/>
      <c r="G53" s="3"/>
      <c r="I53" s="27">
        <f>'Raw Plate Reader Measurements'!$E$27</f>
        <v>294000</v>
      </c>
      <c r="J53" s="27">
        <f>'Raw Plate Reader Measurements'!$E$28</f>
        <v>289000</v>
      </c>
      <c r="K53" s="27">
        <f>'Raw Plate Reader Measurements'!$E$29</f>
        <v>288000</v>
      </c>
      <c r="L53" s="27">
        <f>'Raw Plate Reader Measurements'!$E$30</f>
        <v>281000</v>
      </c>
      <c r="M53" s="3"/>
      <c r="N53" s="3"/>
      <c r="P53" s="4">
        <f t="shared" si="18"/>
        <v>0.19574999999999998</v>
      </c>
      <c r="Q53" s="4">
        <f t="shared" si="18"/>
        <v>0.19974999999999998</v>
      </c>
      <c r="R53" s="4">
        <f t="shared" si="18"/>
        <v>0.18575</v>
      </c>
      <c r="S53" s="4">
        <f t="shared" si="18"/>
        <v>0.18275</v>
      </c>
      <c r="T53" s="4" t="str">
        <f t="shared" si="18"/>
        <v>---</v>
      </c>
      <c r="U53" s="4" t="str">
        <f t="shared" si="18"/>
        <v>---</v>
      </c>
      <c r="W53" s="4">
        <f t="shared" si="19"/>
        <v>226625</v>
      </c>
      <c r="X53" s="4">
        <f t="shared" si="19"/>
        <v>221625</v>
      </c>
      <c r="Y53" s="4">
        <f t="shared" si="19"/>
        <v>220625</v>
      </c>
      <c r="Z53" s="4">
        <f t="shared" si="19"/>
        <v>213625</v>
      </c>
      <c r="AA53" s="4" t="str">
        <f t="shared" si="19"/>
        <v>---</v>
      </c>
      <c r="AB53" s="4" t="str">
        <f t="shared" si="19"/>
        <v>---</v>
      </c>
      <c r="AD53" s="15">
        <f t="shared" si="20"/>
        <v>0.14106880134181532</v>
      </c>
      <c r="AE53" s="15">
        <f t="shared" si="20"/>
        <v>0.13519383584278138</v>
      </c>
      <c r="AF53" s="15">
        <f t="shared" si="20"/>
        <v>0.14472742330542462</v>
      </c>
      <c r="AG53" s="15">
        <f t="shared" si="20"/>
        <v>0.14243595110638557</v>
      </c>
      <c r="AH53" s="15" t="str">
        <f t="shared" si="20"/>
        <v>---</v>
      </c>
      <c r="AI53" s="15" t="str">
        <f t="shared" si="20"/>
        <v>---</v>
      </c>
      <c r="AK53" s="15">
        <f t="shared" si="22"/>
        <v>0.14085650289910173</v>
      </c>
      <c r="AL53" s="15">
        <f t="shared" si="23"/>
        <v>4.0656918333412612E-3</v>
      </c>
      <c r="AM53" s="15">
        <f t="shared" si="24"/>
        <v>0.14081197152634273</v>
      </c>
      <c r="AN53" s="14">
        <f t="shared" si="25"/>
        <v>1.0295534067176006</v>
      </c>
      <c r="AP53" s="15">
        <f t="shared" si="26"/>
        <v>-1.9585075548353812</v>
      </c>
      <c r="AQ53" s="15">
        <f t="shared" si="21"/>
        <v>-2.0010457092914962</v>
      </c>
      <c r="AR53" s="15">
        <f t="shared" si="21"/>
        <v>-1.9329031449497915</v>
      </c>
      <c r="AS53" s="15">
        <f t="shared" si="21"/>
        <v>-1.9488628462336168</v>
      </c>
      <c r="AT53" s="15" t="str">
        <f t="shared" si="21"/>
        <v>---</v>
      </c>
      <c r="AU53" s="15" t="str">
        <f t="shared" si="21"/>
        <v>---</v>
      </c>
    </row>
    <row r="54" spans="1:47" x14ac:dyDescent="0.25">
      <c r="A54" t="s">
        <v>51</v>
      </c>
      <c r="B54" s="27">
        <f>'Raw Plate Reader Measurements'!$P$31</f>
        <v>0.214</v>
      </c>
      <c r="C54" s="27">
        <f>'Raw Plate Reader Measurements'!$P$32</f>
        <v>0.215</v>
      </c>
      <c r="D54" s="27">
        <f>'Raw Plate Reader Measurements'!$P$33</f>
        <v>0.22</v>
      </c>
      <c r="E54" s="27">
        <f>'Raw Plate Reader Measurements'!$P$34</f>
        <v>0.216</v>
      </c>
      <c r="F54" s="3"/>
      <c r="G54" s="3"/>
      <c r="I54" s="27">
        <f>'Raw Plate Reader Measurements'!$E$31</f>
        <v>246000</v>
      </c>
      <c r="J54" s="27">
        <f>'Raw Plate Reader Measurements'!$E$32</f>
        <v>256000</v>
      </c>
      <c r="K54" s="27">
        <f>'Raw Plate Reader Measurements'!$E$33</f>
        <v>254000</v>
      </c>
      <c r="L54" s="27">
        <f>'Raw Plate Reader Measurements'!$E$34</f>
        <v>253000</v>
      </c>
      <c r="M54" s="3"/>
      <c r="N54" s="3"/>
      <c r="P54" s="4">
        <f t="shared" si="18"/>
        <v>0.17174999999999999</v>
      </c>
      <c r="Q54" s="4">
        <f t="shared" si="18"/>
        <v>0.17274999999999999</v>
      </c>
      <c r="R54" s="4">
        <f t="shared" si="18"/>
        <v>0.17774999999999999</v>
      </c>
      <c r="S54" s="4">
        <f t="shared" si="18"/>
        <v>0.17374999999999999</v>
      </c>
      <c r="T54" s="4" t="str">
        <f t="shared" si="18"/>
        <v>---</v>
      </c>
      <c r="U54" s="4" t="str">
        <f t="shared" si="18"/>
        <v>---</v>
      </c>
      <c r="W54" s="4">
        <f t="shared" si="19"/>
        <v>178625</v>
      </c>
      <c r="X54" s="4">
        <f t="shared" si="19"/>
        <v>188625</v>
      </c>
      <c r="Y54" s="4">
        <f t="shared" si="19"/>
        <v>186625</v>
      </c>
      <c r="Z54" s="4">
        <f t="shared" si="19"/>
        <v>185625</v>
      </c>
      <c r="AA54" s="4" t="str">
        <f t="shared" si="19"/>
        <v>---</v>
      </c>
      <c r="AB54" s="4" t="str">
        <f t="shared" si="19"/>
        <v>---</v>
      </c>
      <c r="AD54" s="15">
        <f t="shared" si="20"/>
        <v>0.12672737113967178</v>
      </c>
      <c r="AE54" s="15">
        <f t="shared" si="20"/>
        <v>0.13304731866493863</v>
      </c>
      <c r="AF54" s="15">
        <f t="shared" si="20"/>
        <v>0.12793375323849365</v>
      </c>
      <c r="AG54" s="15">
        <f t="shared" si="20"/>
        <v>0.13017769673398155</v>
      </c>
      <c r="AH54" s="15" t="str">
        <f t="shared" si="20"/>
        <v>---</v>
      </c>
      <c r="AI54" s="15" t="str">
        <f t="shared" si="20"/>
        <v>---</v>
      </c>
      <c r="AK54" s="15">
        <f t="shared" si="22"/>
        <v>0.12947153494427138</v>
      </c>
      <c r="AL54" s="15">
        <f t="shared" si="23"/>
        <v>2.7796943028166963E-3</v>
      </c>
      <c r="AM54" s="15">
        <f t="shared" si="24"/>
        <v>0.12944925912275709</v>
      </c>
      <c r="AN54" s="14">
        <f t="shared" si="25"/>
        <v>1.0216268153733732</v>
      </c>
      <c r="AP54" s="15">
        <f t="shared" si="26"/>
        <v>-2.0657171838919113</v>
      </c>
      <c r="AQ54" s="15">
        <f t="shared" si="21"/>
        <v>-2.0170504345992506</v>
      </c>
      <c r="AR54" s="15">
        <f t="shared" si="21"/>
        <v>-2.0562427018634799</v>
      </c>
      <c r="AS54" s="15">
        <f t="shared" si="21"/>
        <v>-2.0388548639274213</v>
      </c>
      <c r="AT54" s="15" t="str">
        <f t="shared" si="21"/>
        <v>---</v>
      </c>
      <c r="AU54" s="15" t="str">
        <f t="shared" si="21"/>
        <v>---</v>
      </c>
    </row>
    <row r="55" spans="1:47" x14ac:dyDescent="0.25">
      <c r="A55" t="s">
        <v>52</v>
      </c>
      <c r="B55" s="27">
        <f>'Raw Plate Reader Measurements'!$Q$27</f>
        <v>0.36599999999999999</v>
      </c>
      <c r="C55" s="27">
        <f>'Raw Plate Reader Measurements'!$Q$28</f>
        <v>0.36399999999999999</v>
      </c>
      <c r="D55" s="27">
        <f>'Raw Plate Reader Measurements'!$Q$29</f>
        <v>0.36899999999999999</v>
      </c>
      <c r="E55" s="27">
        <f>'Raw Plate Reader Measurements'!$Q$30</f>
        <v>0.36</v>
      </c>
      <c r="F55" s="3"/>
      <c r="G55" s="3"/>
      <c r="I55" s="27">
        <f>'Raw Plate Reader Measurements'!$F$27</f>
        <v>85500</v>
      </c>
      <c r="J55" s="27">
        <f>'Raw Plate Reader Measurements'!$F$28</f>
        <v>83800</v>
      </c>
      <c r="K55" s="27">
        <f>'Raw Plate Reader Measurements'!$F$29</f>
        <v>83300</v>
      </c>
      <c r="L55" s="27">
        <f>'Raw Plate Reader Measurements'!$F$30</f>
        <v>81800</v>
      </c>
      <c r="M55" s="3"/>
      <c r="N55" s="3"/>
      <c r="P55" s="4">
        <f t="shared" si="18"/>
        <v>0.32374999999999998</v>
      </c>
      <c r="Q55" s="4">
        <f t="shared" si="18"/>
        <v>0.32174999999999998</v>
      </c>
      <c r="R55" s="4">
        <f t="shared" si="18"/>
        <v>0.32674999999999998</v>
      </c>
      <c r="S55" s="4">
        <f t="shared" si="18"/>
        <v>0.31774999999999998</v>
      </c>
      <c r="T55" s="4" t="str">
        <f t="shared" si="18"/>
        <v>---</v>
      </c>
      <c r="U55" s="4" t="str">
        <f t="shared" si="18"/>
        <v>---</v>
      </c>
      <c r="W55" s="4">
        <f t="shared" si="19"/>
        <v>18125</v>
      </c>
      <c r="X55" s="4">
        <f t="shared" si="19"/>
        <v>16425</v>
      </c>
      <c r="Y55" s="4">
        <f t="shared" si="19"/>
        <v>15925</v>
      </c>
      <c r="Z55" s="4">
        <f t="shared" si="19"/>
        <v>14425</v>
      </c>
      <c r="AA55" s="4" t="str">
        <f t="shared" si="19"/>
        <v>---</v>
      </c>
      <c r="AB55" s="4" t="str">
        <f t="shared" si="19"/>
        <v>---</v>
      </c>
      <c r="AD55" s="15">
        <f t="shared" si="20"/>
        <v>6.821708663659499E-3</v>
      </c>
      <c r="AE55" s="15">
        <f t="shared" si="20"/>
        <v>6.2203060382835856E-3</v>
      </c>
      <c r="AF55" s="15">
        <f t="shared" si="20"/>
        <v>5.9386642770046438E-3</v>
      </c>
      <c r="AG55" s="15">
        <f t="shared" si="20"/>
        <v>5.5316563543409561E-3</v>
      </c>
      <c r="AH55" s="15" t="str">
        <f t="shared" si="20"/>
        <v>---</v>
      </c>
      <c r="AI55" s="15" t="str">
        <f t="shared" si="20"/>
        <v>---</v>
      </c>
      <c r="AK55" s="15">
        <f t="shared" si="22"/>
        <v>6.1280838333221711E-3</v>
      </c>
      <c r="AL55" s="15">
        <f t="shared" si="23"/>
        <v>5.4197965716677613E-4</v>
      </c>
      <c r="AM55" s="15">
        <f t="shared" si="24"/>
        <v>6.1102956149640493E-3</v>
      </c>
      <c r="AN55" s="14">
        <f t="shared" si="25"/>
        <v>1.0918342481095082</v>
      </c>
      <c r="AP55" s="15">
        <f t="shared" si="26"/>
        <v>-4.9876453013124928</v>
      </c>
      <c r="AQ55" s="15">
        <f t="shared" si="21"/>
        <v>-5.0799361711450457</v>
      </c>
      <c r="AR55" s="15">
        <f t="shared" si="21"/>
        <v>-5.1262710400855882</v>
      </c>
      <c r="AS55" s="15">
        <f t="shared" si="21"/>
        <v>-5.1972679867148841</v>
      </c>
      <c r="AT55" s="15" t="str">
        <f t="shared" si="21"/>
        <v>---</v>
      </c>
      <c r="AU55" s="15" t="str">
        <f t="shared" si="21"/>
        <v>---</v>
      </c>
    </row>
    <row r="56" spans="1:47" x14ac:dyDescent="0.25">
      <c r="A56" t="s">
        <v>53</v>
      </c>
      <c r="B56" s="27">
        <f>'Raw Plate Reader Measurements'!$Q$31</f>
        <v>0.36499999999999999</v>
      </c>
      <c r="C56" s="27">
        <f>'Raw Plate Reader Measurements'!$Q$32</f>
        <v>0.35</v>
      </c>
      <c r="D56" s="27">
        <f>'Raw Plate Reader Measurements'!$Q$33</f>
        <v>0.34899999999999998</v>
      </c>
      <c r="E56" s="27">
        <f>'Raw Plate Reader Measurements'!$Q$34</f>
        <v>0.34300000000000003</v>
      </c>
      <c r="F56" s="3"/>
      <c r="G56" s="3"/>
      <c r="I56" s="27">
        <f>'Raw Plate Reader Measurements'!$F$31</f>
        <v>88700</v>
      </c>
      <c r="J56" s="27">
        <f>'Raw Plate Reader Measurements'!$F$32</f>
        <v>84400</v>
      </c>
      <c r="K56" s="27">
        <f>'Raw Plate Reader Measurements'!$F$33</f>
        <v>82300</v>
      </c>
      <c r="L56" s="27">
        <f>'Raw Plate Reader Measurements'!$F$34</f>
        <v>81900</v>
      </c>
      <c r="M56" s="3"/>
      <c r="N56" s="3"/>
      <c r="P56" s="4">
        <f t="shared" si="18"/>
        <v>0.32274999999999998</v>
      </c>
      <c r="Q56" s="4">
        <f t="shared" si="18"/>
        <v>0.30774999999999997</v>
      </c>
      <c r="R56" s="4">
        <f t="shared" si="18"/>
        <v>0.30674999999999997</v>
      </c>
      <c r="S56" s="4">
        <f t="shared" si="18"/>
        <v>0.30075000000000002</v>
      </c>
      <c r="T56" s="4" t="str">
        <f t="shared" si="18"/>
        <v>---</v>
      </c>
      <c r="U56" s="4" t="str">
        <f t="shared" si="18"/>
        <v>---</v>
      </c>
      <c r="W56" s="4">
        <f t="shared" si="19"/>
        <v>21325</v>
      </c>
      <c r="X56" s="4">
        <f t="shared" si="19"/>
        <v>17025</v>
      </c>
      <c r="Y56" s="4">
        <f t="shared" si="19"/>
        <v>14925</v>
      </c>
      <c r="Z56" s="4">
        <f t="shared" si="19"/>
        <v>14525</v>
      </c>
      <c r="AA56" s="4" t="str">
        <f t="shared" si="19"/>
        <v>---</v>
      </c>
      <c r="AB56" s="4" t="str">
        <f t="shared" si="19"/>
        <v>---</v>
      </c>
      <c r="AD56" s="15">
        <f t="shared" si="20"/>
        <v>8.0509609227613025E-3</v>
      </c>
      <c r="AE56" s="15">
        <f t="shared" si="20"/>
        <v>6.7408395326905455E-3</v>
      </c>
      <c r="AF56" s="15">
        <f t="shared" si="20"/>
        <v>5.9286347902145565E-3</v>
      </c>
      <c r="AG56" s="15">
        <f t="shared" si="20"/>
        <v>5.8848505059123316E-3</v>
      </c>
      <c r="AH56" s="15" t="str">
        <f t="shared" si="20"/>
        <v>---</v>
      </c>
      <c r="AI56" s="15" t="str">
        <f t="shared" si="20"/>
        <v>---</v>
      </c>
      <c r="AK56" s="15">
        <f t="shared" si="22"/>
        <v>6.651321437894684E-3</v>
      </c>
      <c r="AL56" s="15">
        <f t="shared" si="23"/>
        <v>1.012712176484943E-3</v>
      </c>
      <c r="AM56" s="15">
        <f t="shared" si="24"/>
        <v>6.5964907856799204E-3</v>
      </c>
      <c r="AN56" s="14">
        <f t="shared" si="25"/>
        <v>1.1580510654186402</v>
      </c>
      <c r="AP56" s="15">
        <f t="shared" si="26"/>
        <v>-4.8219638253884929</v>
      </c>
      <c r="AQ56" s="15">
        <f t="shared" si="21"/>
        <v>-4.9995708020684706</v>
      </c>
      <c r="AR56" s="15">
        <f t="shared" si="21"/>
        <v>-5.1279613133518387</v>
      </c>
      <c r="AS56" s="15">
        <f t="shared" si="21"/>
        <v>-5.1353739411562973</v>
      </c>
      <c r="AT56" s="15" t="str">
        <f t="shared" si="21"/>
        <v>---</v>
      </c>
      <c r="AU56" s="15" t="str">
        <f t="shared" si="21"/>
        <v>---</v>
      </c>
    </row>
    <row r="57" spans="1:47" x14ac:dyDescent="0.25">
      <c r="A57" t="s">
        <v>54</v>
      </c>
      <c r="B57" s="27">
        <f>'Raw Plate Reader Measurements'!$R$27</f>
        <v>0.11600000000000001</v>
      </c>
      <c r="C57" s="27">
        <f>'Raw Plate Reader Measurements'!$R$28</f>
        <v>0.11899999999999999</v>
      </c>
      <c r="D57" s="27">
        <f>'Raw Plate Reader Measurements'!$R$29</f>
        <v>0.11799999999999999</v>
      </c>
      <c r="E57" s="27">
        <f>'Raw Plate Reader Measurements'!$R$30</f>
        <v>0.11700000000000001</v>
      </c>
      <c r="F57" s="3"/>
      <c r="G57" s="3"/>
      <c r="I57" s="27">
        <f>'Raw Plate Reader Measurements'!$G$27</f>
        <v>278000</v>
      </c>
      <c r="J57" s="27">
        <f>'Raw Plate Reader Measurements'!$G$28</f>
        <v>279000</v>
      </c>
      <c r="K57" s="27">
        <f>'Raw Plate Reader Measurements'!$G$29</f>
        <v>270000</v>
      </c>
      <c r="L57" s="27">
        <f>'Raw Plate Reader Measurements'!$G$30</f>
        <v>270000</v>
      </c>
      <c r="M57" s="3"/>
      <c r="N57" s="3"/>
      <c r="P57" s="4">
        <f t="shared" si="18"/>
        <v>7.375000000000001E-2</v>
      </c>
      <c r="Q57" s="4">
        <f t="shared" si="18"/>
        <v>7.6749999999999985E-2</v>
      </c>
      <c r="R57" s="4">
        <f t="shared" si="18"/>
        <v>7.5749999999999984E-2</v>
      </c>
      <c r="S57" s="4">
        <f t="shared" si="18"/>
        <v>7.4750000000000011E-2</v>
      </c>
      <c r="T57" s="4" t="str">
        <f t="shared" si="18"/>
        <v>---</v>
      </c>
      <c r="U57" s="4" t="str">
        <f t="shared" si="18"/>
        <v>---</v>
      </c>
      <c r="W57" s="4">
        <f t="shared" si="19"/>
        <v>210625</v>
      </c>
      <c r="X57" s="4">
        <f t="shared" si="19"/>
        <v>211625</v>
      </c>
      <c r="Y57" s="4">
        <f t="shared" si="19"/>
        <v>202625</v>
      </c>
      <c r="Z57" s="4">
        <f t="shared" si="19"/>
        <v>202625</v>
      </c>
      <c r="AA57" s="4" t="str">
        <f t="shared" si="19"/>
        <v>---</v>
      </c>
      <c r="AB57" s="4" t="str">
        <f t="shared" si="19"/>
        <v>---</v>
      </c>
      <c r="AD57" s="15">
        <f t="shared" si="20"/>
        <v>0.34799485522512674</v>
      </c>
      <c r="AE57" s="15">
        <f t="shared" si="20"/>
        <v>0.33598007040346661</v>
      </c>
      <c r="AF57" s="15">
        <f t="shared" si="20"/>
        <v>0.3259382432732606</v>
      </c>
      <c r="AG57" s="15">
        <f t="shared" si="20"/>
        <v>0.33029862110969205</v>
      </c>
      <c r="AH57" s="15" t="str">
        <f t="shared" si="20"/>
        <v>---</v>
      </c>
      <c r="AI57" s="15" t="str">
        <f t="shared" si="20"/>
        <v>---</v>
      </c>
      <c r="AK57" s="15">
        <f t="shared" si="22"/>
        <v>0.3350529475028865</v>
      </c>
      <c r="AL57" s="15">
        <f t="shared" si="23"/>
        <v>9.5574401211891355E-3</v>
      </c>
      <c r="AM57" s="15">
        <f t="shared" si="24"/>
        <v>0.33495163751406093</v>
      </c>
      <c r="AN57" s="14">
        <f t="shared" si="25"/>
        <v>1.0287398513141586</v>
      </c>
      <c r="AP57" s="15">
        <f t="shared" si="26"/>
        <v>-1.0555675831527873</v>
      </c>
      <c r="AQ57" s="15">
        <f t="shared" si="21"/>
        <v>-1.090703435053491</v>
      </c>
      <c r="AR57" s="15">
        <f t="shared" si="21"/>
        <v>-1.1210473533731222</v>
      </c>
      <c r="AS57" s="15">
        <f t="shared" si="21"/>
        <v>-1.1077581212544398</v>
      </c>
      <c r="AT57" s="15" t="str">
        <f t="shared" si="21"/>
        <v>---</v>
      </c>
      <c r="AU57" s="15" t="str">
        <f t="shared" si="21"/>
        <v>---</v>
      </c>
    </row>
    <row r="58" spans="1:47" x14ac:dyDescent="0.25">
      <c r="A58" t="s">
        <v>55</v>
      </c>
      <c r="B58" s="27">
        <f>'Raw Plate Reader Measurements'!$R$31</f>
        <v>0.114</v>
      </c>
      <c r="C58" s="27">
        <f>'Raw Plate Reader Measurements'!$R$32</f>
        <v>0.11700000000000001</v>
      </c>
      <c r="D58" s="27">
        <f>'Raw Plate Reader Measurements'!$R$33</f>
        <v>0.11700000000000001</v>
      </c>
      <c r="E58" s="27">
        <f>'Raw Plate Reader Measurements'!$R$34</f>
        <v>0.114</v>
      </c>
      <c r="F58" s="3"/>
      <c r="G58" s="3"/>
      <c r="I58" s="27">
        <f>'Raw Plate Reader Measurements'!$G$31</f>
        <v>263000</v>
      </c>
      <c r="J58" s="27">
        <f>'Raw Plate Reader Measurements'!$G$32</f>
        <v>263000</v>
      </c>
      <c r="K58" s="27">
        <f>'Raw Plate Reader Measurements'!$G$33</f>
        <v>255000</v>
      </c>
      <c r="L58" s="27">
        <f>'Raw Plate Reader Measurements'!$G$34</f>
        <v>248000</v>
      </c>
      <c r="M58" s="3"/>
      <c r="N58" s="3"/>
      <c r="P58" s="4">
        <f t="shared" si="18"/>
        <v>7.1750000000000008E-2</v>
      </c>
      <c r="Q58" s="4">
        <f t="shared" si="18"/>
        <v>7.4750000000000011E-2</v>
      </c>
      <c r="R58" s="4">
        <f t="shared" si="18"/>
        <v>7.4750000000000011E-2</v>
      </c>
      <c r="S58" s="4">
        <f t="shared" si="18"/>
        <v>7.1750000000000008E-2</v>
      </c>
      <c r="T58" s="4" t="str">
        <f t="shared" si="18"/>
        <v>---</v>
      </c>
      <c r="U58" s="4" t="str">
        <f t="shared" si="18"/>
        <v>---</v>
      </c>
      <c r="W58" s="4">
        <f t="shared" si="19"/>
        <v>195625</v>
      </c>
      <c r="X58" s="4">
        <f t="shared" si="19"/>
        <v>195625</v>
      </c>
      <c r="Y58" s="4">
        <f t="shared" si="19"/>
        <v>187625</v>
      </c>
      <c r="Z58" s="4">
        <f t="shared" si="19"/>
        <v>180625</v>
      </c>
      <c r="AA58" s="4" t="str">
        <f t="shared" si="19"/>
        <v>---</v>
      </c>
      <c r="AB58" s="4" t="str">
        <f t="shared" si="19"/>
        <v>---</v>
      </c>
      <c r="AD58" s="15">
        <f t="shared" si="20"/>
        <v>0.33222122806493121</v>
      </c>
      <c r="AE58" s="15">
        <f t="shared" si="20"/>
        <v>0.31888793463088716</v>
      </c>
      <c r="AF58" s="15">
        <f t="shared" si="20"/>
        <v>0.30584715008368152</v>
      </c>
      <c r="AG58" s="15">
        <f t="shared" si="20"/>
        <v>0.30674739588103872</v>
      </c>
      <c r="AH58" s="15" t="str">
        <f t="shared" si="20"/>
        <v>---</v>
      </c>
      <c r="AI58" s="15" t="str">
        <f t="shared" si="20"/>
        <v>---</v>
      </c>
      <c r="AK58" s="15">
        <f t="shared" si="22"/>
        <v>0.31592592716513462</v>
      </c>
      <c r="AL58" s="15">
        <f t="shared" si="23"/>
        <v>1.2384634345737149E-2</v>
      </c>
      <c r="AM58" s="15">
        <f t="shared" si="24"/>
        <v>0.31574588362852396</v>
      </c>
      <c r="AN58" s="14">
        <f t="shared" si="25"/>
        <v>1.0396488590909774</v>
      </c>
      <c r="AP58" s="15">
        <f t="shared" si="26"/>
        <v>-1.1019541823847971</v>
      </c>
      <c r="AQ58" s="15">
        <f t="shared" si="21"/>
        <v>-1.1429155400158624</v>
      </c>
      <c r="AR58" s="15">
        <f t="shared" si="21"/>
        <v>-1.1846698113566541</v>
      </c>
      <c r="AS58" s="15">
        <f t="shared" si="21"/>
        <v>-1.1817306848125182</v>
      </c>
      <c r="AT58" s="15" t="str">
        <f t="shared" si="21"/>
        <v>---</v>
      </c>
      <c r="AU58" s="15" t="str">
        <f t="shared" si="21"/>
        <v>---</v>
      </c>
    </row>
    <row r="59" spans="1:47" x14ac:dyDescent="0.25">
      <c r="A59" t="s">
        <v>56</v>
      </c>
      <c r="B59" s="27">
        <f>'Raw Plate Reader Measurements'!$S$27</f>
        <v>0.308</v>
      </c>
      <c r="C59" s="27">
        <f>'Raw Plate Reader Measurements'!$S$28</f>
        <v>0.312</v>
      </c>
      <c r="D59" s="27">
        <f>'Raw Plate Reader Measurements'!$S$29</f>
        <v>0.3</v>
      </c>
      <c r="E59" s="27">
        <f>'Raw Plate Reader Measurements'!$S$30</f>
        <v>0.30299999999999999</v>
      </c>
      <c r="F59" s="3"/>
      <c r="G59" s="3"/>
      <c r="I59" s="27">
        <f>'Raw Plate Reader Measurements'!$H$27</f>
        <v>151000</v>
      </c>
      <c r="J59" s="27">
        <f>'Raw Plate Reader Measurements'!$H$28</f>
        <v>151000</v>
      </c>
      <c r="K59" s="27">
        <f>'Raw Plate Reader Measurements'!$H$29</f>
        <v>148000</v>
      </c>
      <c r="L59" s="27">
        <f>'Raw Plate Reader Measurements'!$H$30</f>
        <v>147000</v>
      </c>
      <c r="M59" s="3"/>
      <c r="N59" s="3"/>
      <c r="P59" s="4">
        <f t="shared" si="18"/>
        <v>0.26574999999999999</v>
      </c>
      <c r="Q59" s="4">
        <f t="shared" si="18"/>
        <v>0.26974999999999999</v>
      </c>
      <c r="R59" s="4">
        <f t="shared" si="18"/>
        <v>0.25774999999999998</v>
      </c>
      <c r="S59" s="4">
        <f t="shared" si="18"/>
        <v>0.26074999999999998</v>
      </c>
      <c r="T59" s="4" t="str">
        <f t="shared" si="18"/>
        <v>---</v>
      </c>
      <c r="U59" s="4" t="str">
        <f t="shared" si="18"/>
        <v>---</v>
      </c>
      <c r="W59" s="4">
        <f t="shared" si="19"/>
        <v>83625</v>
      </c>
      <c r="X59" s="4">
        <f t="shared" si="19"/>
        <v>83625</v>
      </c>
      <c r="Y59" s="4">
        <f t="shared" si="19"/>
        <v>80625</v>
      </c>
      <c r="Z59" s="4">
        <f t="shared" si="19"/>
        <v>79625</v>
      </c>
      <c r="AA59" s="4" t="str">
        <f t="shared" si="19"/>
        <v>---</v>
      </c>
      <c r="AB59" s="4" t="str">
        <f t="shared" si="19"/>
        <v>---</v>
      </c>
      <c r="AD59" s="15">
        <f t="shared" si="20"/>
        <v>3.8343149896549945E-2</v>
      </c>
      <c r="AE59" s="15">
        <f t="shared" si="20"/>
        <v>3.7774576774821676E-2</v>
      </c>
      <c r="AF59" s="15">
        <f t="shared" si="20"/>
        <v>3.8115005211132064E-2</v>
      </c>
      <c r="AG59" s="15">
        <f t="shared" si="20"/>
        <v>3.7209176462344534E-2</v>
      </c>
      <c r="AH59" s="15" t="str">
        <f t="shared" si="20"/>
        <v>---</v>
      </c>
      <c r="AI59" s="15" t="str">
        <f t="shared" si="20"/>
        <v>---</v>
      </c>
      <c r="AK59" s="15">
        <f t="shared" si="22"/>
        <v>3.7860477086212055E-2</v>
      </c>
      <c r="AL59" s="15">
        <f t="shared" si="23"/>
        <v>4.9306151555424886E-4</v>
      </c>
      <c r="AM59" s="15">
        <f t="shared" si="24"/>
        <v>3.7858060334354959E-2</v>
      </c>
      <c r="AN59" s="14">
        <f t="shared" si="25"/>
        <v>1.0131447722738915</v>
      </c>
      <c r="AP59" s="15">
        <f t="shared" si="26"/>
        <v>-3.2611793878131485</v>
      </c>
      <c r="AQ59" s="15">
        <f t="shared" si="21"/>
        <v>-3.2761189747293353</v>
      </c>
      <c r="AR59" s="15">
        <f t="shared" si="21"/>
        <v>-3.2671472368206169</v>
      </c>
      <c r="AS59" s="15">
        <f t="shared" si="21"/>
        <v>-3.2911998690280386</v>
      </c>
      <c r="AT59" s="15" t="str">
        <f t="shared" si="21"/>
        <v>---</v>
      </c>
      <c r="AU59" s="15" t="str">
        <f t="shared" si="21"/>
        <v>---</v>
      </c>
    </row>
    <row r="60" spans="1:47" x14ac:dyDescent="0.25">
      <c r="A60" t="s">
        <v>57</v>
      </c>
      <c r="B60" s="27">
        <f>'Raw Plate Reader Measurements'!$S$31</f>
        <v>0.32700000000000001</v>
      </c>
      <c r="C60" s="27">
        <f>'Raw Plate Reader Measurements'!$S$32</f>
        <v>0.315</v>
      </c>
      <c r="D60" s="27">
        <f>'Raw Plate Reader Measurements'!$S$33</f>
        <v>0.32600000000000001</v>
      </c>
      <c r="E60" s="27">
        <f>'Raw Plate Reader Measurements'!$S$34</f>
        <v>0.32900000000000001</v>
      </c>
      <c r="F60" s="3"/>
      <c r="G60" s="3"/>
      <c r="I60" s="27">
        <f>'Raw Plate Reader Measurements'!$H$31</f>
        <v>160000</v>
      </c>
      <c r="J60" s="27">
        <f>'Raw Plate Reader Measurements'!$H$32</f>
        <v>152000</v>
      </c>
      <c r="K60" s="27">
        <f>'Raw Plate Reader Measurements'!$H$33</f>
        <v>152000</v>
      </c>
      <c r="L60" s="27">
        <f>'Raw Plate Reader Measurements'!$H$34</f>
        <v>160000</v>
      </c>
      <c r="M60" s="3"/>
      <c r="N60" s="3"/>
      <c r="P60" s="4">
        <f t="shared" si="18"/>
        <v>0.28475</v>
      </c>
      <c r="Q60" s="4">
        <f t="shared" si="18"/>
        <v>0.27274999999999999</v>
      </c>
      <c r="R60" s="4">
        <f t="shared" si="18"/>
        <v>0.28375</v>
      </c>
      <c r="S60" s="4">
        <f t="shared" si="18"/>
        <v>0.28675</v>
      </c>
      <c r="T60" s="4" t="str">
        <f t="shared" si="18"/>
        <v>---</v>
      </c>
      <c r="U60" s="4" t="str">
        <f t="shared" si="18"/>
        <v>---</v>
      </c>
      <c r="W60" s="4">
        <f t="shared" si="19"/>
        <v>92625</v>
      </c>
      <c r="X60" s="4">
        <f t="shared" si="19"/>
        <v>84625</v>
      </c>
      <c r="Y60" s="4">
        <f t="shared" si="19"/>
        <v>84625</v>
      </c>
      <c r="Z60" s="4">
        <f t="shared" si="19"/>
        <v>92625</v>
      </c>
      <c r="AA60" s="4" t="str">
        <f t="shared" si="19"/>
        <v>---</v>
      </c>
      <c r="AB60" s="4" t="str">
        <f t="shared" si="19"/>
        <v>---</v>
      </c>
      <c r="AD60" s="15">
        <f t="shared" si="20"/>
        <v>3.9635963338102612E-2</v>
      </c>
      <c r="AE60" s="15">
        <f t="shared" si="20"/>
        <v>3.7805836537565904E-2</v>
      </c>
      <c r="AF60" s="15">
        <f t="shared" si="20"/>
        <v>3.6340235825977445E-2</v>
      </c>
      <c r="AG60" s="15">
        <f t="shared" si="20"/>
        <v>3.9359513724584891E-2</v>
      </c>
      <c r="AH60" s="15" t="str">
        <f t="shared" si="20"/>
        <v>---</v>
      </c>
      <c r="AI60" s="15" t="str">
        <f t="shared" si="20"/>
        <v>---</v>
      </c>
      <c r="AK60" s="15">
        <f t="shared" si="22"/>
        <v>3.8285387356557718E-2</v>
      </c>
      <c r="AL60" s="15">
        <f t="shared" si="23"/>
        <v>1.5265851216939175E-3</v>
      </c>
      <c r="AM60" s="15">
        <f t="shared" si="24"/>
        <v>3.8262331841812103E-2</v>
      </c>
      <c r="AN60" s="14">
        <f t="shared" si="25"/>
        <v>1.0410003175717955</v>
      </c>
      <c r="AP60" s="15">
        <f t="shared" si="26"/>
        <v>-3.2280184077505245</v>
      </c>
      <c r="AQ60" s="15">
        <f t="shared" si="21"/>
        <v>-3.2752917825202252</v>
      </c>
      <c r="AR60" s="15">
        <f t="shared" si="21"/>
        <v>-3.3148297266026572</v>
      </c>
      <c r="AS60" s="15">
        <f t="shared" si="21"/>
        <v>-3.2350175614327132</v>
      </c>
      <c r="AT60" s="15" t="str">
        <f t="shared" si="21"/>
        <v>---</v>
      </c>
      <c r="AU60" s="15" t="str">
        <f t="shared" si="21"/>
        <v>---</v>
      </c>
    </row>
    <row r="61" spans="1:47" x14ac:dyDescent="0.25">
      <c r="A61" t="s">
        <v>58</v>
      </c>
      <c r="B61" s="27">
        <f>'Raw Plate Reader Measurements'!$T$27</f>
        <v>0.33800000000000002</v>
      </c>
      <c r="C61" s="27">
        <f>'Raw Plate Reader Measurements'!$T$28</f>
        <v>0.33900000000000002</v>
      </c>
      <c r="D61" s="27">
        <f>'Raw Plate Reader Measurements'!$T$29</f>
        <v>0.314</v>
      </c>
      <c r="E61" s="27">
        <f>'Raw Plate Reader Measurements'!$T$30</f>
        <v>0.32500000000000001</v>
      </c>
      <c r="F61" s="3"/>
      <c r="G61" s="3"/>
      <c r="I61" s="27">
        <f>'Raw Plate Reader Measurements'!$I$27</f>
        <v>77700</v>
      </c>
      <c r="J61" s="27">
        <f>'Raw Plate Reader Measurements'!$I$28</f>
        <v>77100</v>
      </c>
      <c r="K61" s="27">
        <f>'Raw Plate Reader Measurements'!$I$29</f>
        <v>65500</v>
      </c>
      <c r="L61" s="27">
        <f>'Raw Plate Reader Measurements'!$I$30</f>
        <v>74900</v>
      </c>
      <c r="M61" s="3"/>
      <c r="N61" s="3"/>
      <c r="P61" s="4">
        <f t="shared" si="18"/>
        <v>0.29575000000000001</v>
      </c>
      <c r="Q61" s="4">
        <f t="shared" si="18"/>
        <v>0.29675000000000001</v>
      </c>
      <c r="R61" s="4">
        <f t="shared" si="18"/>
        <v>0.27174999999999999</v>
      </c>
      <c r="S61" s="4">
        <f t="shared" si="18"/>
        <v>0.28275</v>
      </c>
      <c r="T61" s="4" t="str">
        <f t="shared" si="18"/>
        <v>---</v>
      </c>
      <c r="U61" s="4" t="str">
        <f t="shared" si="18"/>
        <v>---</v>
      </c>
      <c r="W61" s="4">
        <f t="shared" si="19"/>
        <v>10325</v>
      </c>
      <c r="X61" s="4">
        <f t="shared" si="19"/>
        <v>9725</v>
      </c>
      <c r="Y61" s="4">
        <v>0</v>
      </c>
      <c r="Z61" s="4">
        <f t="shared" si="19"/>
        <v>7525</v>
      </c>
      <c r="AA61" s="4" t="str">
        <f t="shared" si="19"/>
        <v>---</v>
      </c>
      <c r="AB61" s="4" t="str">
        <f t="shared" si="19"/>
        <v>---</v>
      </c>
      <c r="AD61" s="15">
        <f t="shared" si="20"/>
        <v>4.2539289977302913E-3</v>
      </c>
      <c r="AE61" s="15">
        <f t="shared" si="20"/>
        <v>3.993225282935004E-3</v>
      </c>
      <c r="AF61" s="15">
        <f t="shared" si="20"/>
        <v>0</v>
      </c>
      <c r="AG61" s="15">
        <f t="shared" si="20"/>
        <v>3.2428646343500155E-3</v>
      </c>
      <c r="AH61" s="15" t="str">
        <f t="shared" si="20"/>
        <v>---</v>
      </c>
      <c r="AI61" s="15" t="str">
        <f t="shared" si="20"/>
        <v>---</v>
      </c>
      <c r="AK61" s="15">
        <f t="shared" si="22"/>
        <v>2.8725047287538278E-3</v>
      </c>
      <c r="AL61" s="15">
        <f t="shared" si="23"/>
        <v>1.9623792912234232E-3</v>
      </c>
      <c r="AM61" s="15" t="e">
        <f t="shared" si="24"/>
        <v>#NUM!</v>
      </c>
      <c r="AN61" s="14" t="e">
        <f t="shared" si="25"/>
        <v>#NUM!</v>
      </c>
      <c r="AP61" s="15">
        <f t="shared" si="26"/>
        <v>-5.4599122530508835</v>
      </c>
      <c r="AQ61" s="15">
        <f t="shared" si="21"/>
        <v>-5.5231560330247511</v>
      </c>
      <c r="AR61" s="15" t="e">
        <f t="shared" si="21"/>
        <v>#NUM!</v>
      </c>
      <c r="AS61" s="15">
        <f t="shared" si="21"/>
        <v>-5.7312981934007743</v>
      </c>
      <c r="AT61" s="15" t="str">
        <f t="shared" si="21"/>
        <v>---</v>
      </c>
      <c r="AU61" s="15" t="str">
        <f t="shared" si="21"/>
        <v>---</v>
      </c>
    </row>
    <row r="62" spans="1:47" x14ac:dyDescent="0.25">
      <c r="A62" t="s">
        <v>59</v>
      </c>
      <c r="B62" s="27">
        <f>'Raw Plate Reader Measurements'!$T$31</f>
        <v>0.34200000000000003</v>
      </c>
      <c r="C62" s="27">
        <f>'Raw Plate Reader Measurements'!$T$32</f>
        <v>0.34599999999999997</v>
      </c>
      <c r="D62" s="27">
        <f>'Raw Plate Reader Measurements'!$T$33</f>
        <v>0.34300000000000003</v>
      </c>
      <c r="E62" s="27">
        <f>'Raw Plate Reader Measurements'!$T$34</f>
        <v>0.33900000000000002</v>
      </c>
      <c r="F62" s="3"/>
      <c r="G62" s="3"/>
      <c r="I62" s="27">
        <f>'Raw Plate Reader Measurements'!$I$31</f>
        <v>78100</v>
      </c>
      <c r="J62" s="27">
        <f>'Raw Plate Reader Measurements'!$I$32</f>
        <v>77800</v>
      </c>
      <c r="K62" s="27">
        <f>'Raw Plate Reader Measurements'!$I$33</f>
        <v>76000</v>
      </c>
      <c r="L62" s="27">
        <f>'Raw Plate Reader Measurements'!$I$34</f>
        <v>75700</v>
      </c>
      <c r="M62" s="3"/>
      <c r="N62" s="3"/>
      <c r="P62" s="4">
        <f t="shared" si="18"/>
        <v>0.29975000000000002</v>
      </c>
      <c r="Q62" s="4">
        <f t="shared" si="18"/>
        <v>0.30374999999999996</v>
      </c>
      <c r="R62" s="4">
        <f t="shared" si="18"/>
        <v>0.30075000000000002</v>
      </c>
      <c r="S62" s="4">
        <f t="shared" si="18"/>
        <v>0.29675000000000001</v>
      </c>
      <c r="T62" s="4" t="str">
        <f t="shared" si="18"/>
        <v>---</v>
      </c>
      <c r="U62" s="4" t="str">
        <f t="shared" si="18"/>
        <v>---</v>
      </c>
      <c r="W62" s="4">
        <f t="shared" si="19"/>
        <v>10725</v>
      </c>
      <c r="X62" s="4">
        <f t="shared" si="19"/>
        <v>10425</v>
      </c>
      <c r="Y62" s="4">
        <f t="shared" si="19"/>
        <v>8625</v>
      </c>
      <c r="Z62" s="4">
        <f t="shared" si="19"/>
        <v>8325</v>
      </c>
      <c r="AA62" s="4" t="str">
        <f t="shared" si="19"/>
        <v>---</v>
      </c>
      <c r="AB62" s="4" t="str">
        <f t="shared" si="19"/>
        <v>---</v>
      </c>
      <c r="AD62" s="15">
        <f t="shared" si="20"/>
        <v>4.3597645815643526E-3</v>
      </c>
      <c r="AE62" s="15">
        <f t="shared" si="20"/>
        <v>4.1820065321482441E-3</v>
      </c>
      <c r="AF62" s="15">
        <f t="shared" si="20"/>
        <v>3.494446513837787E-3</v>
      </c>
      <c r="AG62" s="15">
        <f t="shared" si="20"/>
        <v>3.4183650879623553E-3</v>
      </c>
      <c r="AH62" s="15" t="str">
        <f t="shared" si="20"/>
        <v>---</v>
      </c>
      <c r="AI62" s="15" t="str">
        <f t="shared" si="20"/>
        <v>---</v>
      </c>
      <c r="AK62" s="15">
        <f t="shared" si="22"/>
        <v>3.8636456788781848E-3</v>
      </c>
      <c r="AL62" s="15">
        <f t="shared" si="23"/>
        <v>4.7681947199132034E-4</v>
      </c>
      <c r="AM62" s="15">
        <f t="shared" si="24"/>
        <v>3.8415911914202305E-3</v>
      </c>
      <c r="AN62" s="14">
        <f t="shared" si="25"/>
        <v>1.1315371277493715</v>
      </c>
      <c r="AP62" s="15">
        <f t="shared" si="26"/>
        <v>-5.4353372181330268</v>
      </c>
      <c r="AQ62" s="15">
        <f t="shared" si="21"/>
        <v>-5.4769641160093769</v>
      </c>
      <c r="AR62" s="15">
        <f t="shared" si="21"/>
        <v>-5.6565802809768488</v>
      </c>
      <c r="AS62" s="15">
        <f t="shared" si="21"/>
        <v>-5.678592886662754</v>
      </c>
      <c r="AT62" s="15" t="str">
        <f t="shared" si="21"/>
        <v>---</v>
      </c>
      <c r="AU62" s="15" t="str">
        <f t="shared" si="21"/>
        <v>---</v>
      </c>
    </row>
    <row r="64" spans="1:47" x14ac:dyDescent="0.25">
      <c r="A64" s="24" t="s">
        <v>41</v>
      </c>
    </row>
    <row r="65" spans="1:47" x14ac:dyDescent="0.25">
      <c r="A65" t="s">
        <v>44</v>
      </c>
      <c r="B65" s="27">
        <f>'Raw Plate Reader Measurements'!$M$37</f>
        <v>0.4</v>
      </c>
      <c r="C65" s="27">
        <f>'Raw Plate Reader Measurements'!$M$38</f>
        <v>0.41799999999999998</v>
      </c>
      <c r="D65" s="27">
        <f>'Raw Plate Reader Measurements'!$M$39</f>
        <v>0.40799999999999997</v>
      </c>
      <c r="E65" s="27">
        <f>'Raw Plate Reader Measurements'!$M$40</f>
        <v>0.39</v>
      </c>
      <c r="F65" s="3"/>
      <c r="G65" s="3"/>
      <c r="I65" s="27">
        <f>'Raw Plate Reader Measurements'!$B$37</f>
        <v>77900</v>
      </c>
      <c r="J65" s="27">
        <f>'Raw Plate Reader Measurements'!$B$38</f>
        <v>75400</v>
      </c>
      <c r="K65" s="27">
        <f>'Raw Plate Reader Measurements'!$B$39</f>
        <v>75900</v>
      </c>
      <c r="L65" s="27">
        <f>'Raw Plate Reader Measurements'!$B$40</f>
        <v>74700</v>
      </c>
      <c r="M65" s="3"/>
      <c r="N65" s="3"/>
      <c r="P65" s="4">
        <f t="shared" ref="P65:U80" si="27">IF(ISBLANK(B65),"---", B65-$B$9)</f>
        <v>0.35775000000000001</v>
      </c>
      <c r="Q65" s="4">
        <f t="shared" si="27"/>
        <v>0.37574999999999997</v>
      </c>
      <c r="R65" s="4">
        <f t="shared" si="27"/>
        <v>0.36574999999999996</v>
      </c>
      <c r="S65" s="4">
        <f t="shared" si="27"/>
        <v>0.34775</v>
      </c>
      <c r="T65" s="4" t="str">
        <f t="shared" si="27"/>
        <v>---</v>
      </c>
      <c r="U65" s="4" t="str">
        <f t="shared" si="27"/>
        <v>---</v>
      </c>
      <c r="W65" s="4">
        <f t="shared" ref="W65:AB80" si="28">IF(ISBLANK(I65),"---",I65-$I$9)</f>
        <v>10525</v>
      </c>
      <c r="X65" s="4">
        <f t="shared" si="28"/>
        <v>8025</v>
      </c>
      <c r="Y65" s="4">
        <f t="shared" si="28"/>
        <v>8525</v>
      </c>
      <c r="Z65" s="4">
        <f t="shared" si="28"/>
        <v>7325</v>
      </c>
      <c r="AA65" s="4" t="str">
        <f t="shared" si="28"/>
        <v>---</v>
      </c>
      <c r="AB65" s="4" t="str">
        <f t="shared" si="28"/>
        <v>---</v>
      </c>
      <c r="AD65" s="15">
        <f t="shared" ref="AD65:AI80" si="29">IF(AND(ISNUMBER(W65),ISNUMBER(P65)),(W65*$B$3)/(P65*$B$2),"---")</f>
        <v>3.5848203136305359E-3</v>
      </c>
      <c r="AE65" s="15">
        <f t="shared" si="29"/>
        <v>2.6023816118933953E-3</v>
      </c>
      <c r="AF65" s="15">
        <f t="shared" si="29"/>
        <v>2.8401088338357336E-3</v>
      </c>
      <c r="AG65" s="15">
        <f t="shared" si="29"/>
        <v>2.5666427296617586E-3</v>
      </c>
      <c r="AH65" s="15" t="str">
        <f t="shared" si="29"/>
        <v>---</v>
      </c>
      <c r="AI65" s="15" t="str">
        <f t="shared" si="29"/>
        <v>---</v>
      </c>
      <c r="AK65" s="15">
        <f>AVERAGE(AD65:AI65)</f>
        <v>2.8984883722553562E-3</v>
      </c>
      <c r="AL65" s="15">
        <f>STDEV(AD65:AI65)</f>
        <v>4.7337809000780925E-4</v>
      </c>
      <c r="AM65" s="15">
        <f>GEOMEAN(AD65:AI65)</f>
        <v>2.8716710771245339E-3</v>
      </c>
      <c r="AN65" s="14">
        <f>EXP(STDEV(AP65:AU65))</f>
        <v>1.1670981597716996</v>
      </c>
      <c r="AP65" s="15">
        <f>IF(ISNUMBER(AD65),LN(AD65),"---")</f>
        <v>-5.6310469279075992</v>
      </c>
      <c r="AQ65" s="15">
        <f t="shared" ref="AQ65:AU80" si="30">IF(ISNUMBER(AE65),LN(AE65),"---")</f>
        <v>-5.9513282486564885</v>
      </c>
      <c r="AR65" s="15">
        <f t="shared" si="30"/>
        <v>-5.8639129057701371</v>
      </c>
      <c r="AS65" s="15">
        <f t="shared" si="30"/>
        <v>-5.965156564939905</v>
      </c>
      <c r="AT65" s="15" t="str">
        <f t="shared" si="30"/>
        <v>---</v>
      </c>
      <c r="AU65" s="15" t="str">
        <f t="shared" si="30"/>
        <v>---</v>
      </c>
    </row>
    <row r="66" spans="1:47" x14ac:dyDescent="0.25">
      <c r="A66" t="s">
        <v>45</v>
      </c>
      <c r="B66" s="27">
        <f>'Raw Plate Reader Measurements'!$M$41</f>
        <v>0.42199999999999999</v>
      </c>
      <c r="C66" s="27">
        <f>'Raw Plate Reader Measurements'!$M$42</f>
        <v>0.436</v>
      </c>
      <c r="D66" s="27">
        <f>'Raw Plate Reader Measurements'!$M$43</f>
        <v>0.437</v>
      </c>
      <c r="E66" s="27">
        <f>'Raw Plate Reader Measurements'!$M$44</f>
        <v>0.443</v>
      </c>
      <c r="F66" s="3"/>
      <c r="G66" s="3"/>
      <c r="I66" s="27">
        <f>'Raw Plate Reader Measurements'!$B$41</f>
        <v>79600</v>
      </c>
      <c r="J66" s="27">
        <f>'Raw Plate Reader Measurements'!$B$42</f>
        <v>82200</v>
      </c>
      <c r="K66" s="27">
        <f>'Raw Plate Reader Measurements'!$B$43</f>
        <v>84000</v>
      </c>
      <c r="L66" s="27">
        <f>'Raw Plate Reader Measurements'!$B$44</f>
        <v>85200</v>
      </c>
      <c r="M66" s="3"/>
      <c r="N66" s="3"/>
      <c r="P66" s="4">
        <f t="shared" si="27"/>
        <v>0.37974999999999998</v>
      </c>
      <c r="Q66" s="4">
        <f t="shared" si="27"/>
        <v>0.39374999999999999</v>
      </c>
      <c r="R66" s="4">
        <f t="shared" si="27"/>
        <v>0.39474999999999999</v>
      </c>
      <c r="S66" s="4">
        <f t="shared" si="27"/>
        <v>0.40075</v>
      </c>
      <c r="T66" s="4" t="str">
        <f t="shared" si="27"/>
        <v>---</v>
      </c>
      <c r="U66" s="4" t="str">
        <f t="shared" si="27"/>
        <v>---</v>
      </c>
      <c r="W66" s="4">
        <f t="shared" si="28"/>
        <v>12225</v>
      </c>
      <c r="X66" s="4">
        <f t="shared" si="28"/>
        <v>14825</v>
      </c>
      <c r="Y66" s="4">
        <f t="shared" si="28"/>
        <v>16625</v>
      </c>
      <c r="Z66" s="4">
        <f t="shared" si="28"/>
        <v>17825</v>
      </c>
      <c r="AA66" s="4" t="str">
        <f t="shared" si="28"/>
        <v>---</v>
      </c>
      <c r="AB66" s="4" t="str">
        <f t="shared" si="28"/>
        <v>---</v>
      </c>
      <c r="AD66" s="15">
        <f t="shared" si="29"/>
        <v>3.9226179835242748E-3</v>
      </c>
      <c r="AE66" s="15">
        <f t="shared" si="29"/>
        <v>4.5877428287924302E-3</v>
      </c>
      <c r="AF66" s="15">
        <f t="shared" si="29"/>
        <v>5.131737641394133E-3</v>
      </c>
      <c r="AG66" s="15">
        <f t="shared" si="29"/>
        <v>5.4197710060533422E-3</v>
      </c>
      <c r="AH66" s="15" t="str">
        <f t="shared" si="29"/>
        <v>---</v>
      </c>
      <c r="AI66" s="15" t="str">
        <f t="shared" si="29"/>
        <v>---</v>
      </c>
      <c r="AK66" s="15">
        <f>AVERAGE(AD66:AI66)</f>
        <v>4.7654673649410451E-3</v>
      </c>
      <c r="AL66" s="15">
        <f>STDEV(AD66:AI66)</f>
        <v>6.5935530651531219E-4</v>
      </c>
      <c r="AM66" s="15">
        <f>GEOMEAN(AD66:AI66)</f>
        <v>4.7299343795109998E-3</v>
      </c>
      <c r="AN66" s="14">
        <f>EXP(STDEV(AP66:AU66))</f>
        <v>1.1534511049942298</v>
      </c>
      <c r="AP66" s="15">
        <f>IF(ISNUMBER(AD66),LN(AD66),"---")</f>
        <v>-5.5409959951544305</v>
      </c>
      <c r="AQ66" s="15">
        <f t="shared" si="30"/>
        <v>-5.3843671342955375</v>
      </c>
      <c r="AR66" s="15">
        <f t="shared" si="30"/>
        <v>-5.2723109556333174</v>
      </c>
      <c r="AS66" s="15">
        <f t="shared" si="30"/>
        <v>-5.2177017142287871</v>
      </c>
      <c r="AT66" s="15" t="str">
        <f t="shared" si="30"/>
        <v>---</v>
      </c>
      <c r="AU66" s="15" t="str">
        <f t="shared" si="30"/>
        <v>---</v>
      </c>
    </row>
    <row r="67" spans="1:47" x14ac:dyDescent="0.25">
      <c r="A67" t="s">
        <v>46</v>
      </c>
      <c r="B67" s="27">
        <f>'Raw Plate Reader Measurements'!$N$37</f>
        <v>0.218</v>
      </c>
      <c r="C67" s="27">
        <f>'Raw Plate Reader Measurements'!$N$38</f>
        <v>0.24099999999999999</v>
      </c>
      <c r="D67" s="27">
        <f>'Raw Plate Reader Measurements'!$N$39</f>
        <v>0.23300000000000001</v>
      </c>
      <c r="E67" s="27">
        <f>'Raw Plate Reader Measurements'!$N$40</f>
        <v>0.22700000000000001</v>
      </c>
      <c r="F67" s="3"/>
      <c r="G67" s="3"/>
      <c r="I67" s="27">
        <f>'Raw Plate Reader Measurements'!$C$37</f>
        <v>297000</v>
      </c>
      <c r="J67" s="27">
        <f>'Raw Plate Reader Measurements'!$C$38</f>
        <v>298000</v>
      </c>
      <c r="K67" s="27">
        <f>'Raw Plate Reader Measurements'!$C$39</f>
        <v>303000</v>
      </c>
      <c r="L67" s="27">
        <f>'Raw Plate Reader Measurements'!$C$40</f>
        <v>304000</v>
      </c>
      <c r="M67" s="3"/>
      <c r="N67" s="3"/>
      <c r="P67" s="4">
        <f t="shared" si="27"/>
        <v>0.17574999999999999</v>
      </c>
      <c r="Q67" s="4">
        <f t="shared" si="27"/>
        <v>0.19874999999999998</v>
      </c>
      <c r="R67" s="4">
        <f t="shared" si="27"/>
        <v>0.19075</v>
      </c>
      <c r="S67" s="4">
        <f t="shared" si="27"/>
        <v>0.18475</v>
      </c>
      <c r="T67" s="4" t="str">
        <f t="shared" si="27"/>
        <v>---</v>
      </c>
      <c r="U67" s="4" t="str">
        <f t="shared" si="27"/>
        <v>---</v>
      </c>
      <c r="W67" s="4">
        <f t="shared" si="28"/>
        <v>229625</v>
      </c>
      <c r="X67" s="4">
        <f t="shared" si="28"/>
        <v>230625</v>
      </c>
      <c r="Y67" s="4">
        <f t="shared" si="28"/>
        <v>235625</v>
      </c>
      <c r="Z67" s="4">
        <f t="shared" si="28"/>
        <v>236625</v>
      </c>
      <c r="AA67" s="4" t="str">
        <f t="shared" si="28"/>
        <v>---</v>
      </c>
      <c r="AB67" s="4" t="str">
        <f t="shared" si="28"/>
        <v>---</v>
      </c>
      <c r="AC67" s="12"/>
      <c r="AD67" s="15">
        <f t="shared" si="29"/>
        <v>0.15920209021052178</v>
      </c>
      <c r="AE67" s="15">
        <f t="shared" si="29"/>
        <v>0.14139178457918064</v>
      </c>
      <c r="AF67" s="15">
        <f t="shared" si="29"/>
        <v>0.15051568198257884</v>
      </c>
      <c r="AG67" s="15">
        <f t="shared" si="29"/>
        <v>0.15606341633986395</v>
      </c>
      <c r="AH67" s="15" t="str">
        <f t="shared" si="29"/>
        <v>---</v>
      </c>
      <c r="AI67" s="15" t="str">
        <f t="shared" si="29"/>
        <v>---</v>
      </c>
      <c r="AJ67" s="12"/>
      <c r="AK67" s="15">
        <f t="shared" ref="AK67:AK80" si="31">AVERAGE(AD67:AI67)</f>
        <v>0.15179324327803631</v>
      </c>
      <c r="AL67" s="15">
        <f t="shared" ref="AL67:AL80" si="32">STDEV(AD67:AI67)</f>
        <v>7.8091377410187254E-3</v>
      </c>
      <c r="AM67" s="15">
        <f t="shared" ref="AM67:AM80" si="33">GEOMEAN(AD67:AI67)</f>
        <v>0.15164006099802968</v>
      </c>
      <c r="AN67" s="14">
        <f t="shared" ref="AN67:AN80" si="34">EXP(STDEV(AP67:AU67))</f>
        <v>1.053493352540249</v>
      </c>
      <c r="AP67" s="15">
        <f t="shared" ref="AP67:AP80" si="35">IF(ISNUMBER(AD67),LN(AD67),"---")</f>
        <v>-1.8375808761949686</v>
      </c>
      <c r="AQ67" s="15">
        <f t="shared" si="30"/>
        <v>-1.9562206277791336</v>
      </c>
      <c r="AR67" s="15">
        <f t="shared" si="30"/>
        <v>-1.8936880010017754</v>
      </c>
      <c r="AS67" s="15">
        <f t="shared" si="30"/>
        <v>-1.8574928393383083</v>
      </c>
      <c r="AT67" s="15" t="str">
        <f t="shared" si="30"/>
        <v>---</v>
      </c>
      <c r="AU67" s="15" t="str">
        <f t="shared" si="30"/>
        <v>---</v>
      </c>
    </row>
    <row r="68" spans="1:47" x14ac:dyDescent="0.25">
      <c r="A68" t="s">
        <v>47</v>
      </c>
      <c r="B68" s="27">
        <f>'Raw Plate Reader Measurements'!$N$41</f>
        <v>0.27700000000000002</v>
      </c>
      <c r="C68" s="27">
        <f>'Raw Plate Reader Measurements'!$N$42</f>
        <v>0.29699999999999999</v>
      </c>
      <c r="D68" s="27">
        <f>'Raw Plate Reader Measurements'!$N$43</f>
        <v>0.29899999999999999</v>
      </c>
      <c r="E68" s="27">
        <f>'Raw Plate Reader Measurements'!$N$44</f>
        <v>0.307</v>
      </c>
      <c r="F68" s="3"/>
      <c r="G68" s="3"/>
      <c r="I68" s="27">
        <f>'Raw Plate Reader Measurements'!$C$41</f>
        <v>322000</v>
      </c>
      <c r="J68" s="27">
        <f>'Raw Plate Reader Measurements'!$C$42</f>
        <v>320000</v>
      </c>
      <c r="K68" s="27">
        <f>'Raw Plate Reader Measurements'!$C$43</f>
        <v>339000</v>
      </c>
      <c r="L68" s="27">
        <f>'Raw Plate Reader Measurements'!$C$44</f>
        <v>328000</v>
      </c>
      <c r="M68" s="3"/>
      <c r="N68" s="3"/>
      <c r="P68" s="4">
        <f t="shared" si="27"/>
        <v>0.23475000000000001</v>
      </c>
      <c r="Q68" s="4">
        <f t="shared" si="27"/>
        <v>0.25474999999999998</v>
      </c>
      <c r="R68" s="4">
        <f t="shared" si="27"/>
        <v>0.25674999999999998</v>
      </c>
      <c r="S68" s="4">
        <f t="shared" si="27"/>
        <v>0.26474999999999999</v>
      </c>
      <c r="T68" s="4" t="str">
        <f t="shared" si="27"/>
        <v>---</v>
      </c>
      <c r="U68" s="4" t="str">
        <f t="shared" si="27"/>
        <v>---</v>
      </c>
      <c r="W68" s="4">
        <f t="shared" si="28"/>
        <v>254625</v>
      </c>
      <c r="X68" s="4">
        <f t="shared" si="28"/>
        <v>252625</v>
      </c>
      <c r="Y68" s="4">
        <f t="shared" si="28"/>
        <v>271625</v>
      </c>
      <c r="Z68" s="4">
        <f t="shared" si="28"/>
        <v>260625</v>
      </c>
      <c r="AA68" s="4" t="str">
        <f t="shared" si="28"/>
        <v>---</v>
      </c>
      <c r="AB68" s="4" t="str">
        <f t="shared" si="28"/>
        <v>---</v>
      </c>
      <c r="AC68" s="12"/>
      <c r="AD68" s="15">
        <f t="shared" si="29"/>
        <v>0.13216619007379343</v>
      </c>
      <c r="AE68" s="15">
        <f t="shared" si="29"/>
        <v>0.12083341887574921</v>
      </c>
      <c r="AF68" s="15">
        <f t="shared" si="29"/>
        <v>0.12890929012752952</v>
      </c>
      <c r="AG68" s="15">
        <f t="shared" si="29"/>
        <v>0.11995132050425203</v>
      </c>
      <c r="AH68" s="15" t="str">
        <f t="shared" si="29"/>
        <v>---</v>
      </c>
      <c r="AI68" s="15" t="str">
        <f t="shared" si="29"/>
        <v>---</v>
      </c>
      <c r="AJ68" s="12"/>
      <c r="AK68" s="15">
        <f t="shared" si="31"/>
        <v>0.12546505489533105</v>
      </c>
      <c r="AL68" s="15">
        <f t="shared" si="32"/>
        <v>6.0172332559075359E-3</v>
      </c>
      <c r="AM68" s="15">
        <f t="shared" si="33"/>
        <v>0.12535716769512148</v>
      </c>
      <c r="AN68" s="14">
        <f t="shared" si="34"/>
        <v>1.0490263367841639</v>
      </c>
      <c r="AP68" s="15">
        <f t="shared" si="35"/>
        <v>-2.0236951325808867</v>
      </c>
      <c r="AQ68" s="15">
        <f t="shared" si="30"/>
        <v>-2.1133423854185329</v>
      </c>
      <c r="AR68" s="15">
        <f t="shared" si="30"/>
        <v>-2.0486462992715579</v>
      </c>
      <c r="AS68" s="15">
        <f t="shared" si="30"/>
        <v>-2.1206692809679342</v>
      </c>
      <c r="AT68" s="15" t="str">
        <f t="shared" si="30"/>
        <v>---</v>
      </c>
      <c r="AU68" s="15" t="str">
        <f t="shared" si="30"/>
        <v>---</v>
      </c>
    </row>
    <row r="69" spans="1:47" x14ac:dyDescent="0.25">
      <c r="A69" t="s">
        <v>50</v>
      </c>
      <c r="B69" s="27">
        <f>'Raw Plate Reader Measurements'!$O$37</f>
        <v>0.114</v>
      </c>
      <c r="C69" s="27">
        <f>'Raw Plate Reader Measurements'!$O$38</f>
        <v>0.124</v>
      </c>
      <c r="D69" s="27">
        <f>'Raw Plate Reader Measurements'!$O$39</f>
        <v>0.124</v>
      </c>
      <c r="E69" s="27">
        <f>'Raw Plate Reader Measurements'!$O$40</f>
        <v>0.123</v>
      </c>
      <c r="F69" s="3"/>
      <c r="G69" s="3"/>
      <c r="I69" s="27">
        <f>'Raw Plate Reader Measurements'!$D$37</f>
        <v>173000</v>
      </c>
      <c r="J69" s="27">
        <f>'Raw Plate Reader Measurements'!$D$38</f>
        <v>173000</v>
      </c>
      <c r="K69" s="27">
        <f>'Raw Plate Reader Measurements'!$D$39</f>
        <v>175000</v>
      </c>
      <c r="L69" s="27">
        <f>'Raw Plate Reader Measurements'!$D$40</f>
        <v>171000</v>
      </c>
      <c r="M69" s="3"/>
      <c r="N69" s="3"/>
      <c r="P69" s="4">
        <f t="shared" si="27"/>
        <v>7.1750000000000008E-2</v>
      </c>
      <c r="Q69" s="4">
        <f t="shared" si="27"/>
        <v>8.1749999999999989E-2</v>
      </c>
      <c r="R69" s="4">
        <f t="shared" si="27"/>
        <v>8.1749999999999989E-2</v>
      </c>
      <c r="S69" s="4">
        <f t="shared" si="27"/>
        <v>8.0749999999999988E-2</v>
      </c>
      <c r="T69" s="4" t="str">
        <f t="shared" si="27"/>
        <v>---</v>
      </c>
      <c r="U69" s="4" t="str">
        <f t="shared" si="27"/>
        <v>---</v>
      </c>
      <c r="W69" s="4">
        <f t="shared" si="28"/>
        <v>105625</v>
      </c>
      <c r="X69" s="4">
        <f t="shared" si="28"/>
        <v>105625</v>
      </c>
      <c r="Y69" s="4">
        <f t="shared" si="28"/>
        <v>107625</v>
      </c>
      <c r="Z69" s="4">
        <f t="shared" si="28"/>
        <v>103625</v>
      </c>
      <c r="AA69" s="4" t="str">
        <f t="shared" si="28"/>
        <v>---</v>
      </c>
      <c r="AB69" s="4" t="str">
        <f t="shared" si="28"/>
        <v>---</v>
      </c>
      <c r="AD69" s="15">
        <f t="shared" si="29"/>
        <v>0.17937823496157629</v>
      </c>
      <c r="AE69" s="15">
        <f t="shared" si="29"/>
        <v>0.15743594322315721</v>
      </c>
      <c r="AF69" s="15">
        <f t="shared" si="29"/>
        <v>0.16041697883448328</v>
      </c>
      <c r="AG69" s="15">
        <f t="shared" si="29"/>
        <v>0.1563676618856619</v>
      </c>
      <c r="AH69" s="15" t="str">
        <f t="shared" si="29"/>
        <v>---</v>
      </c>
      <c r="AI69" s="15" t="str">
        <f t="shared" si="29"/>
        <v>---</v>
      </c>
      <c r="AK69" s="15">
        <f t="shared" si="31"/>
        <v>0.16339970472621965</v>
      </c>
      <c r="AL69" s="15">
        <f t="shared" si="32"/>
        <v>1.0789287279585709E-2</v>
      </c>
      <c r="AM69" s="15">
        <f t="shared" si="33"/>
        <v>0.16314273096776552</v>
      </c>
      <c r="AN69" s="14">
        <f t="shared" si="34"/>
        <v>1.0662680223159351</v>
      </c>
      <c r="AP69" s="15">
        <f t="shared" si="35"/>
        <v>-1.7182586580018768</v>
      </c>
      <c r="AQ69" s="15">
        <f t="shared" si="30"/>
        <v>-1.8487366131395089</v>
      </c>
      <c r="AR69" s="15">
        <f t="shared" si="30"/>
        <v>-1.8299787360689517</v>
      </c>
      <c r="AS69" s="15">
        <f t="shared" si="30"/>
        <v>-1.8555452376867907</v>
      </c>
      <c r="AT69" s="15" t="str">
        <f t="shared" si="30"/>
        <v>---</v>
      </c>
      <c r="AU69" s="15" t="str">
        <f t="shared" si="30"/>
        <v>---</v>
      </c>
    </row>
    <row r="70" spans="1:47" x14ac:dyDescent="0.25">
      <c r="A70" t="s">
        <v>48</v>
      </c>
      <c r="B70" s="27">
        <f>'Raw Plate Reader Measurements'!$O$41</f>
        <v>0.106</v>
      </c>
      <c r="C70" s="27">
        <f>'Raw Plate Reader Measurements'!$O$42</f>
        <v>0.107</v>
      </c>
      <c r="D70" s="27">
        <f>'Raw Plate Reader Measurements'!$O$43</f>
        <v>0.106</v>
      </c>
      <c r="E70" s="27">
        <f>'Raw Plate Reader Measurements'!$O$44</f>
        <v>0.115</v>
      </c>
      <c r="F70" s="3"/>
      <c r="G70" s="3"/>
      <c r="I70" s="27">
        <f>'Raw Plate Reader Measurements'!$D$41</f>
        <v>156000</v>
      </c>
      <c r="J70" s="27">
        <f>'Raw Plate Reader Measurements'!$D$42</f>
        <v>165000</v>
      </c>
      <c r="K70" s="27">
        <f>'Raw Plate Reader Measurements'!$D$43</f>
        <v>163000</v>
      </c>
      <c r="L70" s="27">
        <f>'Raw Plate Reader Measurements'!$D$44</f>
        <v>164000</v>
      </c>
      <c r="M70" s="3"/>
      <c r="N70" s="3"/>
      <c r="P70" s="4">
        <f t="shared" si="27"/>
        <v>6.3750000000000001E-2</v>
      </c>
      <c r="Q70" s="4">
        <f t="shared" si="27"/>
        <v>6.4750000000000002E-2</v>
      </c>
      <c r="R70" s="4">
        <f t="shared" si="27"/>
        <v>6.3750000000000001E-2</v>
      </c>
      <c r="S70" s="4">
        <f t="shared" si="27"/>
        <v>7.2750000000000009E-2</v>
      </c>
      <c r="T70" s="4" t="str">
        <f t="shared" si="27"/>
        <v>---</v>
      </c>
      <c r="U70" s="4" t="str">
        <f t="shared" si="27"/>
        <v>---</v>
      </c>
      <c r="W70" s="4">
        <f t="shared" si="28"/>
        <v>88625</v>
      </c>
      <c r="X70" s="4">
        <f t="shared" si="28"/>
        <v>97625</v>
      </c>
      <c r="Y70" s="4">
        <f t="shared" si="28"/>
        <v>95625</v>
      </c>
      <c r="Z70" s="4">
        <f t="shared" si="28"/>
        <v>96625</v>
      </c>
      <c r="AA70" s="4" t="str">
        <f t="shared" si="28"/>
        <v>---</v>
      </c>
      <c r="AB70" s="4" t="str">
        <f t="shared" si="28"/>
        <v>---</v>
      </c>
      <c r="AD70" s="15">
        <f t="shared" si="29"/>
        <v>0.16939515667565347</v>
      </c>
      <c r="AE70" s="15">
        <f t="shared" si="29"/>
        <v>0.18371567125234717</v>
      </c>
      <c r="AF70" s="15">
        <f t="shared" si="29"/>
        <v>0.18277474591942863</v>
      </c>
      <c r="AG70" s="15">
        <f t="shared" si="29"/>
        <v>0.16183834890689383</v>
      </c>
      <c r="AH70" s="15" t="str">
        <f t="shared" si="29"/>
        <v>---</v>
      </c>
      <c r="AI70" s="15" t="str">
        <f t="shared" si="29"/>
        <v>---</v>
      </c>
      <c r="AK70" s="15">
        <f t="shared" si="31"/>
        <v>0.17443098068858079</v>
      </c>
      <c r="AL70" s="15">
        <f t="shared" si="32"/>
        <v>1.0642020418616095E-2</v>
      </c>
      <c r="AM70" s="15">
        <f t="shared" si="33"/>
        <v>0.17418518141258857</v>
      </c>
      <c r="AN70" s="14">
        <f t="shared" si="34"/>
        <v>1.0634042722725563</v>
      </c>
      <c r="AP70" s="15">
        <f t="shared" si="35"/>
        <v>-1.775521088225728</v>
      </c>
      <c r="AQ70" s="15">
        <f t="shared" si="30"/>
        <v>-1.6943659814592813</v>
      </c>
      <c r="AR70" s="15">
        <f t="shared" si="30"/>
        <v>-1.6995007809313196</v>
      </c>
      <c r="AS70" s="15">
        <f t="shared" si="30"/>
        <v>-1.8211572881835001</v>
      </c>
      <c r="AT70" s="15" t="str">
        <f t="shared" si="30"/>
        <v>---</v>
      </c>
      <c r="AU70" s="15" t="str">
        <f t="shared" si="30"/>
        <v>---</v>
      </c>
    </row>
    <row r="71" spans="1:47" x14ac:dyDescent="0.25">
      <c r="A71" t="s">
        <v>49</v>
      </c>
      <c r="B71" s="27">
        <f>'Raw Plate Reader Measurements'!$P$37</f>
        <v>0.374</v>
      </c>
      <c r="C71" s="27">
        <f>'Raw Plate Reader Measurements'!$P$38</f>
        <v>0.36599999999999999</v>
      </c>
      <c r="D71" s="27">
        <f>'Raw Plate Reader Measurements'!$P$39</f>
        <v>0.36599999999999999</v>
      </c>
      <c r="E71" s="27">
        <f>'Raw Plate Reader Measurements'!$P$40</f>
        <v>0.371</v>
      </c>
      <c r="F71" s="3"/>
      <c r="G71" s="3"/>
      <c r="I71" s="27">
        <f>'Raw Plate Reader Measurements'!$E$37</f>
        <v>373000</v>
      </c>
      <c r="J71" s="27">
        <f>'Raw Plate Reader Measurements'!$E$38</f>
        <v>371000</v>
      </c>
      <c r="K71" s="27">
        <f>'Raw Plate Reader Measurements'!$E$39</f>
        <v>372000</v>
      </c>
      <c r="L71" s="27">
        <f>'Raw Plate Reader Measurements'!$E$40</f>
        <v>376000</v>
      </c>
      <c r="M71" s="3"/>
      <c r="N71" s="3"/>
      <c r="P71" s="4">
        <f t="shared" si="27"/>
        <v>0.33174999999999999</v>
      </c>
      <c r="Q71" s="4">
        <f t="shared" si="27"/>
        <v>0.32374999999999998</v>
      </c>
      <c r="R71" s="4">
        <f t="shared" si="27"/>
        <v>0.32374999999999998</v>
      </c>
      <c r="S71" s="4">
        <f t="shared" si="27"/>
        <v>0.32874999999999999</v>
      </c>
      <c r="T71" s="4" t="str">
        <f t="shared" si="27"/>
        <v>---</v>
      </c>
      <c r="U71" s="4" t="str">
        <f t="shared" si="27"/>
        <v>---</v>
      </c>
      <c r="W71" s="4">
        <f t="shared" si="28"/>
        <v>305625</v>
      </c>
      <c r="X71" s="4">
        <f t="shared" si="28"/>
        <v>303625</v>
      </c>
      <c r="Y71" s="4">
        <f t="shared" si="28"/>
        <v>304625</v>
      </c>
      <c r="Z71" s="4">
        <f t="shared" si="28"/>
        <v>308625</v>
      </c>
      <c r="AA71" s="4" t="str">
        <f t="shared" si="28"/>
        <v>---</v>
      </c>
      <c r="AB71" s="4" t="str">
        <f t="shared" si="28"/>
        <v>---</v>
      </c>
      <c r="AD71" s="15">
        <f t="shared" si="29"/>
        <v>0.11225427123160085</v>
      </c>
      <c r="AE71" s="15">
        <f t="shared" si="29"/>
        <v>0.11427538168295809</v>
      </c>
      <c r="AF71" s="15">
        <f t="shared" si="29"/>
        <v>0.11465175181612552</v>
      </c>
      <c r="AG71" s="15">
        <f t="shared" si="29"/>
        <v>0.11439058242714051</v>
      </c>
      <c r="AH71" s="15" t="str">
        <f t="shared" si="29"/>
        <v>---</v>
      </c>
      <c r="AI71" s="15" t="str">
        <f t="shared" si="29"/>
        <v>---</v>
      </c>
      <c r="AK71" s="15">
        <f t="shared" si="31"/>
        <v>0.11389299678945625</v>
      </c>
      <c r="AL71" s="15">
        <f t="shared" si="32"/>
        <v>1.1037723675457179E-3</v>
      </c>
      <c r="AM71" s="15">
        <f t="shared" si="33"/>
        <v>0.11388896084550197</v>
      </c>
      <c r="AN71" s="14">
        <f t="shared" si="34"/>
        <v>1.0097834491197939</v>
      </c>
      <c r="AP71" s="15">
        <f t="shared" si="35"/>
        <v>-2.1869887020226644</v>
      </c>
      <c r="AQ71" s="15">
        <f t="shared" si="30"/>
        <v>-2.1691441147308952</v>
      </c>
      <c r="AR71" s="15">
        <f t="shared" si="30"/>
        <v>-2.1658559901078611</v>
      </c>
      <c r="AS71" s="15">
        <f t="shared" si="30"/>
        <v>-2.1681365248661146</v>
      </c>
      <c r="AT71" s="15" t="str">
        <f t="shared" si="30"/>
        <v>---</v>
      </c>
      <c r="AU71" s="15" t="str">
        <f t="shared" si="30"/>
        <v>---</v>
      </c>
    </row>
    <row r="72" spans="1:47" x14ac:dyDescent="0.25">
      <c r="A72" t="s">
        <v>51</v>
      </c>
      <c r="B72" s="27">
        <f>'Raw Plate Reader Measurements'!$P$41</f>
        <v>0.39100000000000001</v>
      </c>
      <c r="C72" s="27">
        <f>'Raw Plate Reader Measurements'!$P$42</f>
        <v>0.39100000000000001</v>
      </c>
      <c r="D72" s="27">
        <f>'Raw Plate Reader Measurements'!$P$43</f>
        <v>0.38800000000000001</v>
      </c>
      <c r="E72" s="27">
        <f>'Raw Plate Reader Measurements'!$P$44</f>
        <v>0.37</v>
      </c>
      <c r="F72" s="3"/>
      <c r="G72" s="3"/>
      <c r="I72" s="27">
        <f>'Raw Plate Reader Measurements'!$E$41</f>
        <v>321000</v>
      </c>
      <c r="J72" s="27">
        <f>'Raw Plate Reader Measurements'!$E$42</f>
        <v>327000</v>
      </c>
      <c r="K72" s="27">
        <f>'Raw Plate Reader Measurements'!$E$43</f>
        <v>333000</v>
      </c>
      <c r="L72" s="27">
        <f>'Raw Plate Reader Measurements'!$E$44</f>
        <v>322000</v>
      </c>
      <c r="M72" s="3"/>
      <c r="N72" s="3"/>
      <c r="P72" s="4">
        <f t="shared" si="27"/>
        <v>0.34875</v>
      </c>
      <c r="Q72" s="4">
        <f t="shared" si="27"/>
        <v>0.34875</v>
      </c>
      <c r="R72" s="4">
        <f t="shared" si="27"/>
        <v>0.34575</v>
      </c>
      <c r="S72" s="4">
        <f t="shared" si="27"/>
        <v>0.32774999999999999</v>
      </c>
      <c r="T72" s="4" t="str">
        <f t="shared" si="27"/>
        <v>---</v>
      </c>
      <c r="U72" s="4" t="str">
        <f t="shared" si="27"/>
        <v>---</v>
      </c>
      <c r="W72" s="4">
        <f t="shared" si="28"/>
        <v>253625</v>
      </c>
      <c r="X72" s="4">
        <f t="shared" si="28"/>
        <v>259625</v>
      </c>
      <c r="Y72" s="4">
        <f t="shared" si="28"/>
        <v>265625</v>
      </c>
      <c r="Z72" s="4">
        <f t="shared" si="28"/>
        <v>254625</v>
      </c>
      <c r="AA72" s="4" t="str">
        <f t="shared" si="28"/>
        <v>---</v>
      </c>
      <c r="AB72" s="4" t="str">
        <f t="shared" si="28"/>
        <v>---</v>
      </c>
      <c r="AD72" s="15">
        <f t="shared" si="29"/>
        <v>8.8614088284473286E-2</v>
      </c>
      <c r="AE72" s="15">
        <f t="shared" si="29"/>
        <v>9.0710429456309014E-2</v>
      </c>
      <c r="AF72" s="15">
        <f t="shared" si="29"/>
        <v>9.361203544921326E-2</v>
      </c>
      <c r="AG72" s="15">
        <f t="shared" si="29"/>
        <v>9.4663655590611781E-2</v>
      </c>
      <c r="AH72" s="15" t="str">
        <f t="shared" si="29"/>
        <v>---</v>
      </c>
      <c r="AI72" s="15" t="str">
        <f t="shared" si="29"/>
        <v>---</v>
      </c>
      <c r="AK72" s="15">
        <f t="shared" si="31"/>
        <v>9.1900052195151835E-2</v>
      </c>
      <c r="AL72" s="15">
        <f t="shared" si="32"/>
        <v>2.7556700015687807E-3</v>
      </c>
      <c r="AM72" s="15">
        <f t="shared" si="33"/>
        <v>9.1868947124045947E-2</v>
      </c>
      <c r="AN72" s="14">
        <f t="shared" si="34"/>
        <v>1.0305321254329898</v>
      </c>
      <c r="AP72" s="15">
        <f t="shared" si="35"/>
        <v>-2.4234644240290808</v>
      </c>
      <c r="AQ72" s="15">
        <f t="shared" si="30"/>
        <v>-2.4000829399787831</v>
      </c>
      <c r="AR72" s="15">
        <f t="shared" si="30"/>
        <v>-2.3685963199056705</v>
      </c>
      <c r="AS72" s="15">
        <f t="shared" si="30"/>
        <v>-2.3574251371363233</v>
      </c>
      <c r="AT72" s="15" t="str">
        <f t="shared" si="30"/>
        <v>---</v>
      </c>
      <c r="AU72" s="15" t="str">
        <f t="shared" si="30"/>
        <v>---</v>
      </c>
    </row>
    <row r="73" spans="1:47" x14ac:dyDescent="0.25">
      <c r="A73" t="s">
        <v>52</v>
      </c>
      <c r="B73" s="27">
        <f>'Raw Plate Reader Measurements'!$Q$37</f>
        <v>0.42099999999999999</v>
      </c>
      <c r="C73" s="27">
        <f>'Raw Plate Reader Measurements'!$Q$38</f>
        <v>0.42599999999999999</v>
      </c>
      <c r="D73" s="27">
        <f>'Raw Plate Reader Measurements'!$Q$39</f>
        <v>0.41499999999999998</v>
      </c>
      <c r="E73" s="27">
        <f>'Raw Plate Reader Measurements'!$Q$40</f>
        <v>0.432</v>
      </c>
      <c r="F73" s="3"/>
      <c r="G73" s="3"/>
      <c r="I73" s="27">
        <f>'Raw Plate Reader Measurements'!$F$37</f>
        <v>83100</v>
      </c>
      <c r="J73" s="27">
        <f>'Raw Plate Reader Measurements'!$F$38</f>
        <v>82700</v>
      </c>
      <c r="K73" s="27">
        <f>'Raw Plate Reader Measurements'!$F$39</f>
        <v>74600</v>
      </c>
      <c r="L73" s="27">
        <f>'Raw Plate Reader Measurements'!$F$40</f>
        <v>79300</v>
      </c>
      <c r="M73" s="3"/>
      <c r="N73" s="3"/>
      <c r="P73" s="4">
        <f t="shared" si="27"/>
        <v>0.37874999999999998</v>
      </c>
      <c r="Q73" s="4">
        <f t="shared" si="27"/>
        <v>0.38374999999999998</v>
      </c>
      <c r="R73" s="4">
        <f t="shared" si="27"/>
        <v>0.37274999999999997</v>
      </c>
      <c r="S73" s="4">
        <f t="shared" si="27"/>
        <v>0.38974999999999999</v>
      </c>
      <c r="T73" s="4" t="str">
        <f t="shared" si="27"/>
        <v>---</v>
      </c>
      <c r="U73" s="4" t="str">
        <f t="shared" si="27"/>
        <v>---</v>
      </c>
      <c r="W73" s="4">
        <f t="shared" si="28"/>
        <v>15725</v>
      </c>
      <c r="X73" s="4">
        <f t="shared" si="28"/>
        <v>15325</v>
      </c>
      <c r="Y73" s="4">
        <f t="shared" si="28"/>
        <v>7225</v>
      </c>
      <c r="Z73" s="4">
        <f t="shared" si="28"/>
        <v>11925</v>
      </c>
      <c r="AA73" s="4" t="str">
        <f t="shared" si="28"/>
        <v>---</v>
      </c>
      <c r="AB73" s="4" t="str">
        <f t="shared" si="28"/>
        <v>---</v>
      </c>
      <c r="AD73" s="15">
        <f t="shared" si="29"/>
        <v>5.0589797660427118E-3</v>
      </c>
      <c r="AE73" s="15">
        <f t="shared" si="29"/>
        <v>4.8660551248038975E-3</v>
      </c>
      <c r="AF73" s="15">
        <f t="shared" si="29"/>
        <v>2.3618109354220825E-3</v>
      </c>
      <c r="AG73" s="15">
        <f t="shared" si="29"/>
        <v>3.7281827583308725E-3</v>
      </c>
      <c r="AH73" s="15" t="str">
        <f t="shared" si="29"/>
        <v>---</v>
      </c>
      <c r="AI73" s="15" t="str">
        <f t="shared" si="29"/>
        <v>---</v>
      </c>
      <c r="AK73" s="15">
        <f t="shared" si="31"/>
        <v>4.0037571461498909E-3</v>
      </c>
      <c r="AL73" s="15">
        <f t="shared" si="32"/>
        <v>1.2421729862985389E-3</v>
      </c>
      <c r="AM73" s="15">
        <f t="shared" si="33"/>
        <v>3.837033336562276E-3</v>
      </c>
      <c r="AN73" s="14">
        <f t="shared" si="34"/>
        <v>1.4202122568366138</v>
      </c>
      <c r="AP73" s="15">
        <f t="shared" si="35"/>
        <v>-5.2865904432765589</v>
      </c>
      <c r="AQ73" s="15">
        <f t="shared" si="30"/>
        <v>-5.3254717061186163</v>
      </c>
      <c r="AR73" s="15">
        <f t="shared" si="30"/>
        <v>-6.0483266086858363</v>
      </c>
      <c r="AS73" s="15">
        <f t="shared" si="30"/>
        <v>-5.5918343602029648</v>
      </c>
      <c r="AT73" s="15" t="str">
        <f t="shared" si="30"/>
        <v>---</v>
      </c>
      <c r="AU73" s="15" t="str">
        <f t="shared" si="30"/>
        <v>---</v>
      </c>
    </row>
    <row r="74" spans="1:47" x14ac:dyDescent="0.25">
      <c r="A74" t="s">
        <v>53</v>
      </c>
      <c r="B74" s="27">
        <f>'Raw Plate Reader Measurements'!$Q$41</f>
        <v>0.438</v>
      </c>
      <c r="C74" s="27">
        <f>'Raw Plate Reader Measurements'!$Q$42</f>
        <v>0.443</v>
      </c>
      <c r="D74" s="27">
        <f>'Raw Plate Reader Measurements'!$Q$43</f>
        <v>0.434</v>
      </c>
      <c r="E74" s="27">
        <f>'Raw Plate Reader Measurements'!$Q$44</f>
        <v>0.45700000000000002</v>
      </c>
      <c r="F74" s="3"/>
      <c r="G74" s="3"/>
      <c r="I74" s="27">
        <f>'Raw Plate Reader Measurements'!$F$41</f>
        <v>85800</v>
      </c>
      <c r="J74" s="27">
        <f>'Raw Plate Reader Measurements'!$F$42</f>
        <v>90800</v>
      </c>
      <c r="K74" s="27">
        <f>'Raw Plate Reader Measurements'!$F$43</f>
        <v>84000</v>
      </c>
      <c r="L74" s="27">
        <f>'Raw Plate Reader Measurements'!$F$44</f>
        <v>88900</v>
      </c>
      <c r="M74" s="3"/>
      <c r="N74" s="3"/>
      <c r="P74" s="4">
        <f t="shared" si="27"/>
        <v>0.39574999999999999</v>
      </c>
      <c r="Q74" s="4">
        <f t="shared" si="27"/>
        <v>0.40075</v>
      </c>
      <c r="R74" s="4">
        <f t="shared" si="27"/>
        <v>0.39174999999999999</v>
      </c>
      <c r="S74" s="4">
        <f t="shared" si="27"/>
        <v>0.41475000000000001</v>
      </c>
      <c r="T74" s="4" t="str">
        <f t="shared" si="27"/>
        <v>---</v>
      </c>
      <c r="U74" s="4" t="str">
        <f t="shared" si="27"/>
        <v>---</v>
      </c>
      <c r="W74" s="4">
        <f t="shared" si="28"/>
        <v>18425</v>
      </c>
      <c r="X74" s="4">
        <f t="shared" si="28"/>
        <v>23425</v>
      </c>
      <c r="Y74" s="4">
        <f t="shared" si="28"/>
        <v>16625</v>
      </c>
      <c r="Z74" s="4">
        <f t="shared" si="28"/>
        <v>21525</v>
      </c>
      <c r="AA74" s="4" t="str">
        <f t="shared" si="28"/>
        <v>---</v>
      </c>
      <c r="AB74" s="4" t="str">
        <f t="shared" si="28"/>
        <v>---</v>
      </c>
      <c r="AD74" s="15">
        <f t="shared" si="29"/>
        <v>5.672983269851291E-3</v>
      </c>
      <c r="AE74" s="15">
        <f t="shared" si="29"/>
        <v>7.1224760626535507E-3</v>
      </c>
      <c r="AF74" s="15">
        <f t="shared" si="29"/>
        <v>5.1710362066122112E-3</v>
      </c>
      <c r="AG74" s="15">
        <f t="shared" si="29"/>
        <v>6.3238519685203162E-3</v>
      </c>
      <c r="AH74" s="15" t="str">
        <f t="shared" si="29"/>
        <v>---</v>
      </c>
      <c r="AI74" s="15" t="str">
        <f t="shared" si="29"/>
        <v>---</v>
      </c>
      <c r="AK74" s="15">
        <f t="shared" si="31"/>
        <v>6.0725868769093416E-3</v>
      </c>
      <c r="AL74" s="15">
        <f t="shared" si="32"/>
        <v>8.4417180370110285E-4</v>
      </c>
      <c r="AM74" s="15">
        <f t="shared" si="33"/>
        <v>6.0290716313357671E-3</v>
      </c>
      <c r="AN74" s="14">
        <f t="shared" si="34"/>
        <v>1.1482491966694155</v>
      </c>
      <c r="AP74" s="15">
        <f t="shared" si="35"/>
        <v>-5.1720401497252055</v>
      </c>
      <c r="AQ74" s="15">
        <f t="shared" si="30"/>
        <v>-4.9444998524046602</v>
      </c>
      <c r="AR74" s="15">
        <f t="shared" si="30"/>
        <v>-5.2646821837336963</v>
      </c>
      <c r="AS74" s="15">
        <f t="shared" si="30"/>
        <v>-5.0634267677962432</v>
      </c>
      <c r="AT74" s="15" t="str">
        <f t="shared" si="30"/>
        <v>---</v>
      </c>
      <c r="AU74" s="15" t="str">
        <f t="shared" si="30"/>
        <v>---</v>
      </c>
    </row>
    <row r="75" spans="1:47" x14ac:dyDescent="0.25">
      <c r="A75" t="s">
        <v>54</v>
      </c>
      <c r="B75" s="27">
        <f>'Raw Plate Reader Measurements'!$R$37</f>
        <v>0.17899999999999999</v>
      </c>
      <c r="C75" s="27">
        <f>'Raw Plate Reader Measurements'!$R$38</f>
        <v>0.16700000000000001</v>
      </c>
      <c r="D75" s="27">
        <f>'Raw Plate Reader Measurements'!$R$39</f>
        <v>0.16300000000000001</v>
      </c>
      <c r="E75" s="27">
        <f>'Raw Plate Reader Measurements'!$R$40</f>
        <v>0.18099999999999999</v>
      </c>
      <c r="F75" s="3"/>
      <c r="G75" s="3"/>
      <c r="I75" s="27">
        <f>'Raw Plate Reader Measurements'!$G$37</f>
        <v>309000</v>
      </c>
      <c r="J75" s="27">
        <f>'Raw Plate Reader Measurements'!$G$38</f>
        <v>300000</v>
      </c>
      <c r="K75" s="27">
        <f>'Raw Plate Reader Measurements'!$G$39</f>
        <v>290000</v>
      </c>
      <c r="L75" s="27">
        <f>'Raw Plate Reader Measurements'!$G$40</f>
        <v>293000</v>
      </c>
      <c r="M75" s="3"/>
      <c r="N75" s="3"/>
      <c r="P75" s="4">
        <f t="shared" si="27"/>
        <v>0.13674999999999998</v>
      </c>
      <c r="Q75" s="4">
        <f t="shared" si="27"/>
        <v>0.12475</v>
      </c>
      <c r="R75" s="4">
        <f t="shared" si="27"/>
        <v>0.12075</v>
      </c>
      <c r="S75" s="4">
        <f t="shared" si="27"/>
        <v>0.13874999999999998</v>
      </c>
      <c r="T75" s="4" t="str">
        <f t="shared" si="27"/>
        <v>---</v>
      </c>
      <c r="U75" s="4" t="str">
        <f t="shared" si="27"/>
        <v>---</v>
      </c>
      <c r="W75" s="4">
        <f t="shared" si="28"/>
        <v>241625</v>
      </c>
      <c r="X75" s="4">
        <f t="shared" si="28"/>
        <v>232625</v>
      </c>
      <c r="Y75" s="4">
        <f t="shared" si="28"/>
        <v>222625</v>
      </c>
      <c r="Z75" s="4">
        <f t="shared" si="28"/>
        <v>225625</v>
      </c>
      <c r="AA75" s="4" t="str">
        <f t="shared" si="28"/>
        <v>---</v>
      </c>
      <c r="AB75" s="4" t="str">
        <f t="shared" si="28"/>
        <v>---</v>
      </c>
      <c r="AD75" s="15">
        <f t="shared" si="29"/>
        <v>0.21529773544317832</v>
      </c>
      <c r="AE75" s="15">
        <f t="shared" si="29"/>
        <v>0.22721696870812069</v>
      </c>
      <c r="AF75" s="15">
        <f t="shared" si="29"/>
        <v>0.22465274153381806</v>
      </c>
      <c r="AG75" s="15">
        <f t="shared" si="29"/>
        <v>0.19814319302376499</v>
      </c>
      <c r="AH75" s="15" t="str">
        <f t="shared" si="29"/>
        <v>---</v>
      </c>
      <c r="AI75" s="15" t="str">
        <f t="shared" si="29"/>
        <v>---</v>
      </c>
      <c r="AK75" s="15">
        <f t="shared" si="31"/>
        <v>0.21632765967722051</v>
      </c>
      <c r="AL75" s="15">
        <f t="shared" si="32"/>
        <v>1.3160795448198884E-2</v>
      </c>
      <c r="AM75" s="15">
        <f t="shared" si="33"/>
        <v>0.21601941015302356</v>
      </c>
      <c r="AN75" s="14">
        <f t="shared" si="34"/>
        <v>1.0640483063628148</v>
      </c>
      <c r="AP75" s="15">
        <f t="shared" si="35"/>
        <v>-1.5357333928130794</v>
      </c>
      <c r="AQ75" s="15">
        <f t="shared" si="30"/>
        <v>-1.4818499087086974</v>
      </c>
      <c r="AR75" s="15">
        <f t="shared" si="30"/>
        <v>-1.4931994399623405</v>
      </c>
      <c r="AS75" s="15">
        <f t="shared" si="30"/>
        <v>-1.6187653125788826</v>
      </c>
      <c r="AT75" s="15" t="str">
        <f t="shared" si="30"/>
        <v>---</v>
      </c>
      <c r="AU75" s="15" t="str">
        <f t="shared" si="30"/>
        <v>---</v>
      </c>
    </row>
    <row r="76" spans="1:47" x14ac:dyDescent="0.25">
      <c r="A76" t="s">
        <v>55</v>
      </c>
      <c r="B76" s="27">
        <f>'Raw Plate Reader Measurements'!$R$41</f>
        <v>0.17899999999999999</v>
      </c>
      <c r="C76" s="27">
        <f>'Raw Plate Reader Measurements'!$R$42</f>
        <v>0.17899999999999999</v>
      </c>
      <c r="D76" s="27">
        <f>'Raw Plate Reader Measurements'!$R$43</f>
        <v>0.17799999999999999</v>
      </c>
      <c r="E76" s="27">
        <f>'Raw Plate Reader Measurements'!$R$44</f>
        <v>0.187</v>
      </c>
      <c r="F76" s="3"/>
      <c r="G76" s="3"/>
      <c r="I76" s="27">
        <f>'Raw Plate Reader Measurements'!$G$41</f>
        <v>302000</v>
      </c>
      <c r="J76" s="27">
        <f>'Raw Plate Reader Measurements'!$G$42</f>
        <v>307000</v>
      </c>
      <c r="K76" s="27">
        <f>'Raw Plate Reader Measurements'!$G$43</f>
        <v>306000</v>
      </c>
      <c r="L76" s="27">
        <f>'Raw Plate Reader Measurements'!$G$44</f>
        <v>307000</v>
      </c>
      <c r="M76" s="3"/>
      <c r="N76" s="3"/>
      <c r="P76" s="4">
        <f t="shared" si="27"/>
        <v>0.13674999999999998</v>
      </c>
      <c r="Q76" s="4">
        <f t="shared" si="27"/>
        <v>0.13674999999999998</v>
      </c>
      <c r="R76" s="4">
        <f t="shared" si="27"/>
        <v>0.13574999999999998</v>
      </c>
      <c r="S76" s="4">
        <f t="shared" si="27"/>
        <v>0.14474999999999999</v>
      </c>
      <c r="T76" s="4" t="str">
        <f t="shared" si="27"/>
        <v>---</v>
      </c>
      <c r="U76" s="4" t="str">
        <f t="shared" si="27"/>
        <v>---</v>
      </c>
      <c r="W76" s="4">
        <f t="shared" si="28"/>
        <v>234625</v>
      </c>
      <c r="X76" s="4">
        <f t="shared" si="28"/>
        <v>239625</v>
      </c>
      <c r="Y76" s="4">
        <f t="shared" si="28"/>
        <v>238625</v>
      </c>
      <c r="Z76" s="4">
        <f t="shared" si="28"/>
        <v>239625</v>
      </c>
      <c r="AA76" s="4" t="str">
        <f t="shared" si="28"/>
        <v>---</v>
      </c>
      <c r="AB76" s="4" t="str">
        <f t="shared" si="28"/>
        <v>---</v>
      </c>
      <c r="AD76" s="15">
        <f t="shared" si="29"/>
        <v>0.20906044978108934</v>
      </c>
      <c r="AE76" s="15">
        <f t="shared" si="29"/>
        <v>0.21351565382543861</v>
      </c>
      <c r="AF76" s="15">
        <f t="shared" si="29"/>
        <v>0.21419090850840347</v>
      </c>
      <c r="AG76" s="15">
        <f t="shared" si="29"/>
        <v>0.20171513409760777</v>
      </c>
      <c r="AH76" s="15" t="str">
        <f t="shared" si="29"/>
        <v>---</v>
      </c>
      <c r="AI76" s="15" t="str">
        <f t="shared" si="29"/>
        <v>---</v>
      </c>
      <c r="AK76" s="15">
        <f t="shared" si="31"/>
        <v>0.20962053655313481</v>
      </c>
      <c r="AL76" s="15">
        <f t="shared" si="32"/>
        <v>5.7407700862799138E-3</v>
      </c>
      <c r="AM76" s="15">
        <f t="shared" si="33"/>
        <v>0.20956091176733579</v>
      </c>
      <c r="AN76" s="14">
        <f t="shared" si="34"/>
        <v>1.0280065134267591</v>
      </c>
      <c r="AP76" s="15">
        <f t="shared" si="35"/>
        <v>-1.5651318354349015</v>
      </c>
      <c r="AQ76" s="15">
        <f t="shared" si="30"/>
        <v>-1.544045128975766</v>
      </c>
      <c r="AR76" s="15">
        <f t="shared" si="30"/>
        <v>-1.5408875658076173</v>
      </c>
      <c r="AS76" s="15">
        <f t="shared" si="30"/>
        <v>-1.6008988041267802</v>
      </c>
      <c r="AT76" s="15" t="str">
        <f t="shared" si="30"/>
        <v>---</v>
      </c>
      <c r="AU76" s="15" t="str">
        <f t="shared" si="30"/>
        <v>---</v>
      </c>
    </row>
    <row r="77" spans="1:47" x14ac:dyDescent="0.25">
      <c r="A77" t="s">
        <v>56</v>
      </c>
      <c r="B77" s="27">
        <f>'Raw Plate Reader Measurements'!$S$37</f>
        <v>0.379</v>
      </c>
      <c r="C77" s="27">
        <f>'Raw Plate Reader Measurements'!$S$38</f>
        <v>0.373</v>
      </c>
      <c r="D77" s="27">
        <f>'Raw Plate Reader Measurements'!$S$39</f>
        <v>0.374</v>
      </c>
      <c r="E77" s="27">
        <f>'Raw Plate Reader Measurements'!$S$40</f>
        <v>0.375</v>
      </c>
      <c r="F77" s="3"/>
      <c r="G77" s="3"/>
      <c r="I77" s="27">
        <f>'Raw Plate Reader Measurements'!$H$37</f>
        <v>151000</v>
      </c>
      <c r="J77" s="27">
        <f>'Raw Plate Reader Measurements'!$H$38</f>
        <v>150000</v>
      </c>
      <c r="K77" s="27">
        <f>'Raw Plate Reader Measurements'!$H$39</f>
        <v>151000</v>
      </c>
      <c r="L77" s="27">
        <f>'Raw Plate Reader Measurements'!$H$40</f>
        <v>148000</v>
      </c>
      <c r="M77" s="3"/>
      <c r="N77" s="3"/>
      <c r="P77" s="4">
        <f t="shared" si="27"/>
        <v>0.33674999999999999</v>
      </c>
      <c r="Q77" s="4">
        <f t="shared" si="27"/>
        <v>0.33074999999999999</v>
      </c>
      <c r="R77" s="4">
        <f t="shared" si="27"/>
        <v>0.33174999999999999</v>
      </c>
      <c r="S77" s="4">
        <f t="shared" si="27"/>
        <v>0.33274999999999999</v>
      </c>
      <c r="T77" s="4" t="str">
        <f t="shared" si="27"/>
        <v>---</v>
      </c>
      <c r="U77" s="4" t="str">
        <f t="shared" si="27"/>
        <v>---</v>
      </c>
      <c r="W77" s="4">
        <f t="shared" si="28"/>
        <v>83625</v>
      </c>
      <c r="X77" s="4">
        <f t="shared" si="28"/>
        <v>82625</v>
      </c>
      <c r="Y77" s="4">
        <f t="shared" si="28"/>
        <v>83625</v>
      </c>
      <c r="Z77" s="4">
        <f t="shared" si="28"/>
        <v>80625</v>
      </c>
      <c r="AA77" s="4" t="str">
        <f t="shared" si="28"/>
        <v>---</v>
      </c>
      <c r="AB77" s="4" t="str">
        <f t="shared" si="28"/>
        <v>---</v>
      </c>
      <c r="AD77" s="15">
        <f t="shared" si="29"/>
        <v>3.0258922301434735E-2</v>
      </c>
      <c r="AE77" s="15">
        <f t="shared" si="29"/>
        <v>3.0439432364006636E-2</v>
      </c>
      <c r="AF77" s="15">
        <f t="shared" si="29"/>
        <v>3.0714972373799991E-2</v>
      </c>
      <c r="AG77" s="15">
        <f t="shared" si="29"/>
        <v>2.9524094945662778E-2</v>
      </c>
      <c r="AH77" s="15" t="str">
        <f t="shared" si="29"/>
        <v>---</v>
      </c>
      <c r="AI77" s="15" t="str">
        <f t="shared" si="29"/>
        <v>---</v>
      </c>
      <c r="AK77" s="15">
        <f t="shared" si="31"/>
        <v>3.0234355496226037E-2</v>
      </c>
      <c r="AL77" s="15">
        <f t="shared" si="32"/>
        <v>5.092879612138973E-4</v>
      </c>
      <c r="AM77" s="15">
        <f t="shared" si="33"/>
        <v>3.023111615767575E-2</v>
      </c>
      <c r="AN77" s="14">
        <f t="shared" si="34"/>
        <v>1.0170770135374037</v>
      </c>
      <c r="AP77" s="15">
        <f t="shared" si="35"/>
        <v>-3.4979641858815649</v>
      </c>
      <c r="AQ77" s="15">
        <f t="shared" si="30"/>
        <v>-3.4920163938626989</v>
      </c>
      <c r="AR77" s="15">
        <f t="shared" si="30"/>
        <v>-3.4830050438034084</v>
      </c>
      <c r="AS77" s="15">
        <f t="shared" si="30"/>
        <v>-3.5225485711987683</v>
      </c>
      <c r="AT77" s="15" t="str">
        <f t="shared" si="30"/>
        <v>---</v>
      </c>
      <c r="AU77" s="15" t="str">
        <f t="shared" si="30"/>
        <v>---</v>
      </c>
    </row>
    <row r="78" spans="1:47" x14ac:dyDescent="0.25">
      <c r="A78" t="s">
        <v>57</v>
      </c>
      <c r="B78" s="27">
        <f>'Raw Plate Reader Measurements'!$S$41</f>
        <v>0.39600000000000002</v>
      </c>
      <c r="C78" s="27">
        <f>'Raw Plate Reader Measurements'!$S$42</f>
        <v>0.40300000000000002</v>
      </c>
      <c r="D78" s="27">
        <f>'Raw Plate Reader Measurements'!$S$43</f>
        <v>0.40699999999999997</v>
      </c>
      <c r="E78" s="27">
        <f>'Raw Plate Reader Measurements'!$S$44</f>
        <v>0.40200000000000002</v>
      </c>
      <c r="F78" s="3"/>
      <c r="G78" s="3"/>
      <c r="I78" s="27">
        <f>'Raw Plate Reader Measurements'!$H$41</f>
        <v>159000</v>
      </c>
      <c r="J78" s="27">
        <f>'Raw Plate Reader Measurements'!$H$42</f>
        <v>160000</v>
      </c>
      <c r="K78" s="27">
        <f>'Raw Plate Reader Measurements'!$H$43</f>
        <v>162000</v>
      </c>
      <c r="L78" s="27">
        <f>'Raw Plate Reader Measurements'!$H$44</f>
        <v>161000</v>
      </c>
      <c r="M78" s="3"/>
      <c r="N78" s="3"/>
      <c r="P78" s="4">
        <f t="shared" si="27"/>
        <v>0.35375000000000001</v>
      </c>
      <c r="Q78" s="4">
        <f t="shared" si="27"/>
        <v>0.36075000000000002</v>
      </c>
      <c r="R78" s="4">
        <f t="shared" si="27"/>
        <v>0.36474999999999996</v>
      </c>
      <c r="S78" s="4">
        <f t="shared" si="27"/>
        <v>0.35975000000000001</v>
      </c>
      <c r="T78" s="4" t="str">
        <f t="shared" si="27"/>
        <v>---</v>
      </c>
      <c r="U78" s="4" t="str">
        <f t="shared" si="27"/>
        <v>---</v>
      </c>
      <c r="W78" s="4">
        <f t="shared" si="28"/>
        <v>91625</v>
      </c>
      <c r="X78" s="4">
        <f t="shared" si="28"/>
        <v>92625</v>
      </c>
      <c r="Y78" s="4">
        <f t="shared" si="28"/>
        <v>94625</v>
      </c>
      <c r="Z78" s="4">
        <f t="shared" si="28"/>
        <v>93625</v>
      </c>
      <c r="AA78" s="4" t="str">
        <f t="shared" si="28"/>
        <v>---</v>
      </c>
      <c r="AB78" s="4" t="str">
        <f t="shared" si="28"/>
        <v>---</v>
      </c>
      <c r="AD78" s="15">
        <f t="shared" si="29"/>
        <v>3.1560397823072128E-2</v>
      </c>
      <c r="AE78" s="15">
        <f t="shared" si="29"/>
        <v>3.1285767319541836E-2</v>
      </c>
      <c r="AF78" s="15">
        <f t="shared" si="29"/>
        <v>3.1610802527075051E-2</v>
      </c>
      <c r="AG78" s="15">
        <f t="shared" si="29"/>
        <v>3.1711439586206175E-2</v>
      </c>
      <c r="AH78" s="15" t="str">
        <f t="shared" si="29"/>
        <v>---</v>
      </c>
      <c r="AI78" s="15" t="str">
        <f t="shared" si="29"/>
        <v>---</v>
      </c>
      <c r="AK78" s="15">
        <f t="shared" si="31"/>
        <v>3.1542101813973794E-2</v>
      </c>
      <c r="AL78" s="15">
        <f t="shared" si="32"/>
        <v>1.8205968441682385E-4</v>
      </c>
      <c r="AM78" s="15">
        <f t="shared" si="33"/>
        <v>3.1541706764421203E-2</v>
      </c>
      <c r="AN78" s="14">
        <f t="shared" si="34"/>
        <v>1.0057995470107157</v>
      </c>
      <c r="AP78" s="15">
        <f t="shared" si="35"/>
        <v>-3.4558521777901161</v>
      </c>
      <c r="AQ78" s="15">
        <f t="shared" si="30"/>
        <v>-3.4645920030772133</v>
      </c>
      <c r="AR78" s="15">
        <f t="shared" si="30"/>
        <v>-3.4542563646847659</v>
      </c>
      <c r="AS78" s="15">
        <f t="shared" si="30"/>
        <v>-3.4510777929695777</v>
      </c>
      <c r="AT78" s="15" t="str">
        <f t="shared" si="30"/>
        <v>---</v>
      </c>
      <c r="AU78" s="15" t="str">
        <f t="shared" si="30"/>
        <v>---</v>
      </c>
    </row>
    <row r="79" spans="1:47" x14ac:dyDescent="0.25">
      <c r="A79" t="s">
        <v>58</v>
      </c>
      <c r="B79" s="27">
        <f>'Raw Plate Reader Measurements'!$T$37</f>
        <v>0.38100000000000001</v>
      </c>
      <c r="C79" s="27">
        <f>'Raw Plate Reader Measurements'!$T$38</f>
        <v>0.39200000000000002</v>
      </c>
      <c r="D79" s="27">
        <f>'Raw Plate Reader Measurements'!$T$39</f>
        <v>0.38500000000000001</v>
      </c>
      <c r="E79" s="27">
        <f>'Raw Plate Reader Measurements'!$T$40</f>
        <v>0.379</v>
      </c>
      <c r="F79" s="3"/>
      <c r="G79" s="3"/>
      <c r="I79" s="27">
        <f>'Raw Plate Reader Measurements'!$I$37</f>
        <v>73000</v>
      </c>
      <c r="J79" s="27">
        <f>'Raw Plate Reader Measurements'!$I$38</f>
        <v>74100</v>
      </c>
      <c r="K79" s="27">
        <f>'Raw Plate Reader Measurements'!$I$39</f>
        <v>73900</v>
      </c>
      <c r="L79" s="27">
        <f>'Raw Plate Reader Measurements'!$I$40</f>
        <v>73800</v>
      </c>
      <c r="M79" s="3"/>
      <c r="N79" s="3"/>
      <c r="P79" s="4">
        <f t="shared" si="27"/>
        <v>0.33875</v>
      </c>
      <c r="Q79" s="4">
        <f t="shared" si="27"/>
        <v>0.34975000000000001</v>
      </c>
      <c r="R79" s="4">
        <f t="shared" si="27"/>
        <v>0.34275</v>
      </c>
      <c r="S79" s="4">
        <f t="shared" si="27"/>
        <v>0.33674999999999999</v>
      </c>
      <c r="T79" s="4" t="str">
        <f t="shared" si="27"/>
        <v>---</v>
      </c>
      <c r="U79" s="4" t="str">
        <f t="shared" si="27"/>
        <v>---</v>
      </c>
      <c r="W79" s="4">
        <f t="shared" si="28"/>
        <v>5625</v>
      </c>
      <c r="X79" s="4">
        <f t="shared" si="28"/>
        <v>6725</v>
      </c>
      <c r="Y79" s="4">
        <f t="shared" si="28"/>
        <v>6525</v>
      </c>
      <c r="Z79" s="4">
        <f t="shared" si="28"/>
        <v>6425</v>
      </c>
      <c r="AA79" s="4" t="str">
        <f t="shared" si="28"/>
        <v>---</v>
      </c>
      <c r="AB79" s="4" t="str">
        <f t="shared" si="28"/>
        <v>---</v>
      </c>
      <c r="AD79" s="15">
        <f t="shared" si="29"/>
        <v>2.023336670694782E-3</v>
      </c>
      <c r="AE79" s="15">
        <f t="shared" si="29"/>
        <v>2.3429309817644172E-3</v>
      </c>
      <c r="AF79" s="15">
        <f t="shared" si="29"/>
        <v>2.3196794886929674E-3</v>
      </c>
      <c r="AG79" s="15">
        <f t="shared" si="29"/>
        <v>2.3248260183763012E-3</v>
      </c>
      <c r="AH79" s="15" t="str">
        <f t="shared" si="29"/>
        <v>---</v>
      </c>
      <c r="AI79" s="15" t="str">
        <f t="shared" si="29"/>
        <v>---</v>
      </c>
      <c r="AK79" s="15">
        <f t="shared" si="31"/>
        <v>2.2526932898821171E-3</v>
      </c>
      <c r="AL79" s="15">
        <f t="shared" si="32"/>
        <v>1.5322921952903504E-4</v>
      </c>
      <c r="AM79" s="15">
        <f t="shared" si="33"/>
        <v>2.248596456508566E-3</v>
      </c>
      <c r="AN79" s="14">
        <f t="shared" si="34"/>
        <v>1.0730466819248572</v>
      </c>
      <c r="AP79" s="15">
        <f t="shared" si="35"/>
        <v>-6.2030073131429111</v>
      </c>
      <c r="AQ79" s="15">
        <f t="shared" si="30"/>
        <v>-6.0563525770971722</v>
      </c>
      <c r="AR79" s="15">
        <f t="shared" si="30"/>
        <v>-6.0663262542731511</v>
      </c>
      <c r="AS79" s="15">
        <f t="shared" si="30"/>
        <v>-6.0641100735486742</v>
      </c>
      <c r="AT79" s="15" t="str">
        <f t="shared" si="30"/>
        <v>---</v>
      </c>
      <c r="AU79" s="15" t="str">
        <f t="shared" si="30"/>
        <v>---</v>
      </c>
    </row>
    <row r="80" spans="1:47" x14ac:dyDescent="0.25">
      <c r="A80" t="s">
        <v>59</v>
      </c>
      <c r="B80" s="27">
        <f>'Raw Plate Reader Measurements'!$T$41</f>
        <v>0.41099999999999998</v>
      </c>
      <c r="C80" s="27">
        <f>'Raw Plate Reader Measurements'!$T$42</f>
        <v>0.42599999999999999</v>
      </c>
      <c r="D80" s="27">
        <f>'Raw Plate Reader Measurements'!$T$43</f>
        <v>0.42599999999999999</v>
      </c>
      <c r="E80" s="27">
        <f>'Raw Plate Reader Measurements'!$T$44</f>
        <v>0.42399999999999999</v>
      </c>
      <c r="F80" s="3"/>
      <c r="G80" s="3"/>
      <c r="I80" s="27">
        <f>'Raw Plate Reader Measurements'!$I$41</f>
        <v>79600</v>
      </c>
      <c r="J80" s="27">
        <f>'Raw Plate Reader Measurements'!$I$42</f>
        <v>82200</v>
      </c>
      <c r="K80" s="27">
        <f>'Raw Plate Reader Measurements'!$I$43</f>
        <v>81900</v>
      </c>
      <c r="L80" s="27">
        <f>'Raw Plate Reader Measurements'!$I$44</f>
        <v>81500</v>
      </c>
      <c r="M80" s="3"/>
      <c r="N80" s="3"/>
      <c r="P80" s="4">
        <f t="shared" si="27"/>
        <v>0.36874999999999997</v>
      </c>
      <c r="Q80" s="4">
        <f t="shared" si="27"/>
        <v>0.38374999999999998</v>
      </c>
      <c r="R80" s="4">
        <f t="shared" si="27"/>
        <v>0.38374999999999998</v>
      </c>
      <c r="S80" s="4">
        <f t="shared" si="27"/>
        <v>0.38174999999999998</v>
      </c>
      <c r="T80" s="4" t="str">
        <f t="shared" si="27"/>
        <v>---</v>
      </c>
      <c r="U80" s="4" t="str">
        <f t="shared" si="27"/>
        <v>---</v>
      </c>
      <c r="W80" s="4">
        <f t="shared" si="28"/>
        <v>12225</v>
      </c>
      <c r="X80" s="4">
        <f t="shared" si="28"/>
        <v>14825</v>
      </c>
      <c r="Y80" s="4">
        <f t="shared" si="28"/>
        <v>14525</v>
      </c>
      <c r="Z80" s="4">
        <f t="shared" si="28"/>
        <v>14125</v>
      </c>
      <c r="AA80" s="4" t="str">
        <f t="shared" si="28"/>
        <v>---</v>
      </c>
      <c r="AB80" s="4" t="str">
        <f t="shared" si="28"/>
        <v>---</v>
      </c>
      <c r="AD80" s="15">
        <f t="shared" si="29"/>
        <v>4.0396316725243219E-3</v>
      </c>
      <c r="AE80" s="15">
        <f t="shared" si="29"/>
        <v>4.7072931305199208E-3</v>
      </c>
      <c r="AF80" s="15">
        <f t="shared" si="29"/>
        <v>4.6120359339495345E-3</v>
      </c>
      <c r="AG80" s="15">
        <f t="shared" si="29"/>
        <v>4.5085235295558692E-3</v>
      </c>
      <c r="AH80" s="15" t="str">
        <f t="shared" si="29"/>
        <v>---</v>
      </c>
      <c r="AI80" s="15" t="str">
        <f t="shared" si="29"/>
        <v>---</v>
      </c>
      <c r="AK80" s="15">
        <f t="shared" si="31"/>
        <v>4.4668710666374116E-3</v>
      </c>
      <c r="AL80" s="15">
        <f t="shared" si="32"/>
        <v>2.9616663949684642E-4</v>
      </c>
      <c r="AM80" s="15">
        <f t="shared" si="33"/>
        <v>4.4592313920402164E-3</v>
      </c>
      <c r="AN80" s="14">
        <f t="shared" si="34"/>
        <v>1.0705770179251919</v>
      </c>
      <c r="AP80" s="15">
        <f t="shared" si="35"/>
        <v>-5.5116017613325781</v>
      </c>
      <c r="AQ80" s="15">
        <f t="shared" si="30"/>
        <v>-5.3586422430571021</v>
      </c>
      <c r="AR80" s="15">
        <f t="shared" si="30"/>
        <v>-5.3790858852029162</v>
      </c>
      <c r="AS80" s="15">
        <f t="shared" si="30"/>
        <v>-5.4017855561057209</v>
      </c>
      <c r="AT80" s="15" t="str">
        <f t="shared" si="30"/>
        <v>---</v>
      </c>
      <c r="AU80" s="15" t="str">
        <f t="shared" si="30"/>
        <v>---</v>
      </c>
    </row>
  </sheetData>
  <mergeCells count="1">
    <mergeCell ref="A5:K5"/>
  </mergeCells>
  <phoneticPr fontId="11" type="noConversion"/>
  <pageMargins left="0.75" right="0.75" top="1" bottom="1" header="0.5" footer="0.5"/>
  <pageSetup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workbookViewId="0">
      <selection activeCell="J12" sqref="J12:N20"/>
    </sheetView>
  </sheetViews>
  <sheetFormatPr defaultRowHeight="15" x14ac:dyDescent="0.25"/>
  <sheetData>
    <row r="1" spans="2:14" x14ac:dyDescent="0.25">
      <c r="B1" t="s">
        <v>30</v>
      </c>
    </row>
    <row r="2" spans="2:14" x14ac:dyDescent="0.25">
      <c r="E2" s="5"/>
      <c r="K2">
        <v>0</v>
      </c>
      <c r="L2">
        <v>2</v>
      </c>
      <c r="M2">
        <v>4</v>
      </c>
      <c r="N2">
        <v>6</v>
      </c>
    </row>
    <row r="3" spans="2:14" x14ac:dyDescent="0.25">
      <c r="B3" s="27">
        <f>'Raw Plate Reader Measurements'!$M$7</f>
        <v>6.6000000000000003E-2</v>
      </c>
      <c r="C3" s="27">
        <f>'Raw Plate Reader Measurements'!$M$8</f>
        <v>6.6000000000000003E-2</v>
      </c>
      <c r="D3" s="27">
        <f>'Raw Plate Reader Measurements'!$M$9</f>
        <v>6.8000000000000005E-2</v>
      </c>
      <c r="E3" s="27">
        <f>'Raw Plate Reader Measurements'!$M$10</f>
        <v>7.0999999999999994E-2</v>
      </c>
      <c r="F3" s="27">
        <f>'Raw Plate Reader Measurements'!$M$11</f>
        <v>7.0999999999999994E-2</v>
      </c>
      <c r="G3" s="27">
        <f>'Raw Plate Reader Measurements'!$M$12</f>
        <v>6.7000000000000004E-2</v>
      </c>
      <c r="H3" s="27">
        <f>'Raw Plate Reader Measurements'!$M$13</f>
        <v>7.0999999999999994E-2</v>
      </c>
      <c r="I3" s="27">
        <f>'Raw Plate Reader Measurements'!$M$14</f>
        <v>6.9000000000000006E-2</v>
      </c>
      <c r="J3" t="s">
        <v>170</v>
      </c>
      <c r="K3">
        <f>AVERAGE(B3:I3)</f>
        <v>6.8625000000000005E-2</v>
      </c>
      <c r="L3">
        <f>AVERAGE(B14:I14)</f>
        <v>0.19500000000000003</v>
      </c>
      <c r="M3">
        <f>AVERAGE(B32:I32)</f>
        <v>0.35887499999999994</v>
      </c>
      <c r="N3">
        <f>AVERAGE(B50:I50)</f>
        <v>0.41925000000000001</v>
      </c>
    </row>
    <row r="4" spans="2:14" x14ac:dyDescent="0.25">
      <c r="B4" s="27">
        <f>'Raw Plate Reader Measurements'!$N$7</f>
        <v>6.7000000000000004E-2</v>
      </c>
      <c r="C4" s="27">
        <f>'Raw Plate Reader Measurements'!$N$8</f>
        <v>6.9000000000000006E-2</v>
      </c>
      <c r="D4" s="27">
        <f>'Raw Plate Reader Measurements'!$N$9</f>
        <v>6.6000000000000003E-2</v>
      </c>
      <c r="E4" s="27">
        <f>'Raw Plate Reader Measurements'!$N$10</f>
        <v>7.0000000000000007E-2</v>
      </c>
      <c r="F4" s="27">
        <f>'Raw Plate Reader Measurements'!$N$11</f>
        <v>7.6999999999999999E-2</v>
      </c>
      <c r="G4" s="27">
        <f>'Raw Plate Reader Measurements'!$N$12</f>
        <v>0.08</v>
      </c>
      <c r="H4" s="27">
        <f>'Raw Plate Reader Measurements'!$N$13</f>
        <v>8.1000000000000003E-2</v>
      </c>
      <c r="I4" s="27">
        <f>'Raw Plate Reader Measurements'!$N$14</f>
        <v>7.1999999999999995E-2</v>
      </c>
      <c r="J4" t="s">
        <v>172</v>
      </c>
      <c r="K4">
        <f t="shared" ref="K4:K49" si="0">AVERAGE(B4:I4)</f>
        <v>7.2749999999999995E-2</v>
      </c>
      <c r="L4">
        <f>AVERAGE(B16:I16)</f>
        <v>9.3749999999999986E-2</v>
      </c>
      <c r="M4">
        <f>AVERAGE(B34:I34)</f>
        <v>0.13575000000000001</v>
      </c>
      <c r="N4">
        <f>AVERAGE(B52:I52)</f>
        <v>0.26237499999999997</v>
      </c>
    </row>
    <row r="5" spans="2:14" x14ac:dyDescent="0.25">
      <c r="B5" s="27">
        <f>'Raw Plate Reader Measurements'!$O$7</f>
        <v>6.4000000000000001E-2</v>
      </c>
      <c r="C5" s="27">
        <f>'Raw Plate Reader Measurements'!$O$8</f>
        <v>6.3E-2</v>
      </c>
      <c r="D5" s="27">
        <f>'Raw Plate Reader Measurements'!$O$9</f>
        <v>6.6000000000000003E-2</v>
      </c>
      <c r="E5" s="27">
        <f>'Raw Plate Reader Measurements'!$O$10</f>
        <v>6.3E-2</v>
      </c>
      <c r="F5" s="27">
        <f>'Raw Plate Reader Measurements'!$O$11</f>
        <v>6.4000000000000001E-2</v>
      </c>
      <c r="G5" s="27">
        <f>'Raw Plate Reader Measurements'!$O$12</f>
        <v>6.4000000000000001E-2</v>
      </c>
      <c r="H5" s="27">
        <f>'Raw Plate Reader Measurements'!$O$13</f>
        <v>0.06</v>
      </c>
      <c r="I5" s="27">
        <f>'Raw Plate Reader Measurements'!$O$14</f>
        <v>6.5000000000000002E-2</v>
      </c>
      <c r="J5" t="s">
        <v>174</v>
      </c>
      <c r="K5">
        <f t="shared" si="0"/>
        <v>6.3625000000000001E-2</v>
      </c>
      <c r="L5">
        <f>AVERAGE(B18:I18)</f>
        <v>6.1874999999999999E-2</v>
      </c>
      <c r="M5">
        <f>AVERAGE(B36:I36)</f>
        <v>7.0000000000000007E-2</v>
      </c>
      <c r="N5">
        <f>AVERAGE(B54:I54)</f>
        <v>0.11487499999999999</v>
      </c>
    </row>
    <row r="6" spans="2:14" x14ac:dyDescent="0.25">
      <c r="B6" s="27">
        <f>'Raw Plate Reader Measurements'!$P$7</f>
        <v>7.4999999999999997E-2</v>
      </c>
      <c r="C6" s="27">
        <f>'Raw Plate Reader Measurements'!$P$8</f>
        <v>6.6000000000000003E-2</v>
      </c>
      <c r="D6" s="27">
        <f>'Raw Plate Reader Measurements'!$P$9</f>
        <v>7.0000000000000007E-2</v>
      </c>
      <c r="E6" s="27">
        <f>'Raw Plate Reader Measurements'!$P$10</f>
        <v>7.1999999999999995E-2</v>
      </c>
      <c r="F6" s="27">
        <f>'Raw Plate Reader Measurements'!$P$11</f>
        <v>7.2999999999999995E-2</v>
      </c>
      <c r="G6" s="27">
        <f>'Raw Plate Reader Measurements'!$P$12</f>
        <v>7.3999999999999996E-2</v>
      </c>
      <c r="H6" s="27">
        <f>'Raw Plate Reader Measurements'!$P$13</f>
        <v>7.8E-2</v>
      </c>
      <c r="I6" s="27">
        <f>'Raw Plate Reader Measurements'!$P$14</f>
        <v>7.5999999999999998E-2</v>
      </c>
      <c r="J6" t="s">
        <v>175</v>
      </c>
      <c r="K6">
        <f t="shared" si="0"/>
        <v>7.2999999999999995E-2</v>
      </c>
      <c r="L6">
        <f>AVERAGE(B20:I20)</f>
        <v>0.11399999999999999</v>
      </c>
      <c r="M6">
        <f>AVERAGE(B38:I38)</f>
        <v>0.22475000000000001</v>
      </c>
      <c r="N6">
        <f>AVERAGE(B56:I56)</f>
        <v>0.37712499999999999</v>
      </c>
    </row>
    <row r="7" spans="2:14" x14ac:dyDescent="0.25">
      <c r="B7" s="27">
        <f>'Raw Plate Reader Measurements'!$Q$7</f>
        <v>9.5000000000000001E-2</v>
      </c>
      <c r="C7" s="27">
        <f>'Raw Plate Reader Measurements'!$Q$8</f>
        <v>9.6000000000000002E-2</v>
      </c>
      <c r="D7" s="27">
        <f>'Raw Plate Reader Measurements'!$Q$9</f>
        <v>8.5000000000000006E-2</v>
      </c>
      <c r="E7" s="27">
        <f>'Raw Plate Reader Measurements'!$Q$10</f>
        <v>8.2000000000000003E-2</v>
      </c>
      <c r="F7" s="27">
        <f>'Raw Plate Reader Measurements'!$Q$11</f>
        <v>7.2999999999999995E-2</v>
      </c>
      <c r="G7" s="27">
        <f>'Raw Plate Reader Measurements'!$Q$12</f>
        <v>7.8E-2</v>
      </c>
      <c r="H7" s="27">
        <f>'Raw Plate Reader Measurements'!$Q$13</f>
        <v>8.1000000000000003E-2</v>
      </c>
      <c r="I7" s="27">
        <f>'Raw Plate Reader Measurements'!$Q$14</f>
        <v>0.08</v>
      </c>
      <c r="J7" t="s">
        <v>176</v>
      </c>
      <c r="K7">
        <f t="shared" si="0"/>
        <v>8.3749999999999991E-2</v>
      </c>
      <c r="L7">
        <f>AVERAGE(B22:I22)</f>
        <v>0.23125000000000001</v>
      </c>
      <c r="M7">
        <f>AVERAGE(B40:I40)</f>
        <v>0.35824999999999996</v>
      </c>
      <c r="N7">
        <f>AVERAGE(B58:I58)</f>
        <v>0.43325000000000002</v>
      </c>
    </row>
    <row r="8" spans="2:14" x14ac:dyDescent="0.25">
      <c r="B8" s="27">
        <f>'Raw Plate Reader Measurements'!$R$7</f>
        <v>7.0000000000000007E-2</v>
      </c>
      <c r="C8" s="27">
        <f>'Raw Plate Reader Measurements'!$R$8</f>
        <v>7.4999999999999997E-2</v>
      </c>
      <c r="D8" s="27">
        <f>'Raw Plate Reader Measurements'!$R$9</f>
        <v>7.0999999999999994E-2</v>
      </c>
      <c r="E8" s="27">
        <f>'Raw Plate Reader Measurements'!$R$10</f>
        <v>7.8E-2</v>
      </c>
      <c r="F8" s="27">
        <f>'Raw Plate Reader Measurements'!$R$11</f>
        <v>7.4999999999999997E-2</v>
      </c>
      <c r="G8" s="27">
        <f>'Raw Plate Reader Measurements'!$R$12</f>
        <v>7.3999999999999996E-2</v>
      </c>
      <c r="H8" s="27">
        <f>'Raw Plate Reader Measurements'!$R$13</f>
        <v>7.4999999999999997E-2</v>
      </c>
      <c r="I8" s="27">
        <f>'Raw Plate Reader Measurements'!$R$14</f>
        <v>7.5999999999999998E-2</v>
      </c>
      <c r="J8" t="s">
        <v>177</v>
      </c>
      <c r="K8">
        <f t="shared" si="0"/>
        <v>7.4249999999999997E-2</v>
      </c>
      <c r="L8">
        <f>AVERAGE(B24:I24)</f>
        <v>9.812499999999999E-2</v>
      </c>
      <c r="M8">
        <f>AVERAGE(B42:I42)</f>
        <v>0.11649999999999999</v>
      </c>
      <c r="N8">
        <f>AVERAGE(B60:I60)</f>
        <v>0.176625</v>
      </c>
    </row>
    <row r="9" spans="2:14" x14ac:dyDescent="0.25">
      <c r="B9" s="27">
        <f>'Raw Plate Reader Measurements'!$S$7</f>
        <v>8.4000000000000005E-2</v>
      </c>
      <c r="C9" s="27">
        <f>'Raw Plate Reader Measurements'!$S$8</f>
        <v>8.1000000000000003E-2</v>
      </c>
      <c r="D9" s="27">
        <f>'Raw Plate Reader Measurements'!$S$9</f>
        <v>7.0999999999999994E-2</v>
      </c>
      <c r="E9" s="27">
        <f>'Raw Plate Reader Measurements'!$S$10</f>
        <v>8.1000000000000003E-2</v>
      </c>
      <c r="F9" s="27">
        <f>'Raw Plate Reader Measurements'!$S$11</f>
        <v>8.1000000000000003E-2</v>
      </c>
      <c r="G9" s="27">
        <f>'Raw Plate Reader Measurements'!$S$12</f>
        <v>8.2000000000000003E-2</v>
      </c>
      <c r="H9" s="27">
        <f>'Raw Plate Reader Measurements'!$S$13</f>
        <v>8.2000000000000003E-2</v>
      </c>
      <c r="I9" s="27">
        <f>'Raw Plate Reader Measurements'!$S$14</f>
        <v>0.08</v>
      </c>
      <c r="J9" t="s">
        <v>178</v>
      </c>
      <c r="K9">
        <f t="shared" si="0"/>
        <v>8.0250000000000002E-2</v>
      </c>
      <c r="L9">
        <f>AVERAGE(B26:I26)</f>
        <v>0.186</v>
      </c>
      <c r="M9">
        <f>AVERAGE(B44:I44)</f>
        <v>0.315</v>
      </c>
      <c r="N9">
        <f>AVERAGE(B62:I62)</f>
        <v>0.388625</v>
      </c>
    </row>
    <row r="10" spans="2:14" x14ac:dyDescent="0.25">
      <c r="B10" s="27">
        <f>'Raw Plate Reader Measurements'!$T$7</f>
        <v>8.2000000000000003E-2</v>
      </c>
      <c r="C10" s="27">
        <f>'Raw Plate Reader Measurements'!$T$8</f>
        <v>9.2999999999999999E-2</v>
      </c>
      <c r="D10" s="27">
        <f>'Raw Plate Reader Measurements'!$T$9</f>
        <v>8.6999999999999994E-2</v>
      </c>
      <c r="E10" s="27">
        <f>'Raw Plate Reader Measurements'!$T$10</f>
        <v>8.8999999999999996E-2</v>
      </c>
      <c r="F10" s="27">
        <f>'Raw Plate Reader Measurements'!$T$11</f>
        <v>8.4000000000000005E-2</v>
      </c>
      <c r="G10" s="27">
        <f>'Raw Plate Reader Measurements'!$T$12</f>
        <v>8.3000000000000004E-2</v>
      </c>
      <c r="H10" s="27">
        <f>'Raw Plate Reader Measurements'!$T$13</f>
        <v>8.3000000000000004E-2</v>
      </c>
      <c r="I10" s="27">
        <f>'Raw Plate Reader Measurements'!$T$14</f>
        <v>8.5999999999999993E-2</v>
      </c>
      <c r="J10" t="s">
        <v>179</v>
      </c>
      <c r="K10">
        <f t="shared" si="0"/>
        <v>8.5874999999999993E-2</v>
      </c>
      <c r="L10">
        <f>AVERAGE(B28:I28)</f>
        <v>0.24575000000000002</v>
      </c>
      <c r="M10">
        <f>AVERAGE(B46:I46)</f>
        <v>0.33574999999999999</v>
      </c>
      <c r="N10">
        <f>AVERAGE(B64:I64)</f>
        <v>0.40300000000000002</v>
      </c>
    </row>
    <row r="11" spans="2:14" x14ac:dyDescent="0.25">
      <c r="J11" t="s">
        <v>180</v>
      </c>
      <c r="K11">
        <v>4.2250000000000003E-2</v>
      </c>
      <c r="L11">
        <v>4.2250000000000003E-2</v>
      </c>
      <c r="M11">
        <v>4.2250000000000003E-2</v>
      </c>
      <c r="N11">
        <v>4.2250000000000003E-2</v>
      </c>
    </row>
    <row r="12" spans="2:14" x14ac:dyDescent="0.25">
      <c r="K12">
        <v>0</v>
      </c>
      <c r="L12">
        <v>2</v>
      </c>
      <c r="M12">
        <v>4</v>
      </c>
      <c r="N12">
        <v>6</v>
      </c>
    </row>
    <row r="13" spans="2:14" x14ac:dyDescent="0.25">
      <c r="J13" t="s">
        <v>170</v>
      </c>
      <c r="K13">
        <f>K3-0.04225</f>
        <v>2.6375000000000003E-2</v>
      </c>
      <c r="L13">
        <f t="shared" ref="L13:N13" si="1">L3-0.04225</f>
        <v>0.15275000000000002</v>
      </c>
      <c r="M13">
        <f t="shared" si="1"/>
        <v>0.31662499999999993</v>
      </c>
      <c r="N13">
        <f t="shared" si="1"/>
        <v>0.377</v>
      </c>
    </row>
    <row r="14" spans="2:14" x14ac:dyDescent="0.25">
      <c r="B14" s="27">
        <f>'Raw Plate Reader Measurements'!$M$17</f>
        <v>0.19800000000000001</v>
      </c>
      <c r="C14" s="27">
        <f>'Raw Plate Reader Measurements'!$M$18</f>
        <v>0.18</v>
      </c>
      <c r="D14" s="27">
        <f>'Raw Plate Reader Measurements'!$M$19</f>
        <v>0.16200000000000001</v>
      </c>
      <c r="E14" s="27">
        <f>'Raw Plate Reader Measurements'!$M$20</f>
        <v>0.16400000000000001</v>
      </c>
      <c r="F14" s="27">
        <f>'Raw Plate Reader Measurements'!$M$21</f>
        <v>0.217</v>
      </c>
      <c r="G14" s="27">
        <f>'Raw Plate Reader Measurements'!$M$22</f>
        <v>0.22700000000000001</v>
      </c>
      <c r="H14" s="27">
        <f>'Raw Plate Reader Measurements'!$M$23</f>
        <v>0.20699999999999999</v>
      </c>
      <c r="I14" s="27">
        <f>'Raw Plate Reader Measurements'!$M$24</f>
        <v>0.20499999999999999</v>
      </c>
      <c r="J14" t="s">
        <v>172</v>
      </c>
      <c r="K14">
        <f t="shared" ref="K14:N20" si="2">K4-0.04225</f>
        <v>3.0499999999999992E-2</v>
      </c>
      <c r="L14">
        <f t="shared" si="2"/>
        <v>5.1499999999999983E-2</v>
      </c>
      <c r="M14">
        <f t="shared" si="2"/>
        <v>9.35E-2</v>
      </c>
      <c r="N14">
        <f t="shared" si="2"/>
        <v>0.22012499999999996</v>
      </c>
    </row>
    <row r="15" spans="2:14" x14ac:dyDescent="0.25">
      <c r="J15" t="s">
        <v>174</v>
      </c>
      <c r="K15">
        <f t="shared" si="2"/>
        <v>2.1374999999999998E-2</v>
      </c>
      <c r="L15">
        <f t="shared" si="2"/>
        <v>1.9624999999999997E-2</v>
      </c>
      <c r="M15">
        <f t="shared" si="2"/>
        <v>2.7750000000000004E-2</v>
      </c>
      <c r="N15">
        <f t="shared" si="2"/>
        <v>7.2624999999999995E-2</v>
      </c>
    </row>
    <row r="16" spans="2:14" x14ac:dyDescent="0.25">
      <c r="B16" s="27">
        <f>'Raw Plate Reader Measurements'!$N$17</f>
        <v>9.0999999999999998E-2</v>
      </c>
      <c r="C16" s="27">
        <f>'Raw Plate Reader Measurements'!$N$18</f>
        <v>9.4E-2</v>
      </c>
      <c r="D16" s="27">
        <f>'Raw Plate Reader Measurements'!$N$19</f>
        <v>8.7999999999999995E-2</v>
      </c>
      <c r="E16" s="27">
        <f>'Raw Plate Reader Measurements'!$N$20</f>
        <v>9.1999999999999998E-2</v>
      </c>
      <c r="F16" s="27">
        <f>'Raw Plate Reader Measurements'!$N$21</f>
        <v>9.0999999999999998E-2</v>
      </c>
      <c r="G16" s="27">
        <f>'Raw Plate Reader Measurements'!$N$22</f>
        <v>0.1</v>
      </c>
      <c r="H16" s="27">
        <f>'Raw Plate Reader Measurements'!$N$23</f>
        <v>9.8000000000000004E-2</v>
      </c>
      <c r="I16" s="27">
        <f>'Raw Plate Reader Measurements'!$N$24</f>
        <v>9.6000000000000002E-2</v>
      </c>
      <c r="J16" t="s">
        <v>175</v>
      </c>
      <c r="K16">
        <f t="shared" si="2"/>
        <v>3.0749999999999993E-2</v>
      </c>
      <c r="L16">
        <f t="shared" si="2"/>
        <v>7.174999999999998E-2</v>
      </c>
      <c r="M16">
        <f t="shared" si="2"/>
        <v>0.1825</v>
      </c>
      <c r="N16">
        <f t="shared" si="2"/>
        <v>0.33487499999999998</v>
      </c>
    </row>
    <row r="17" spans="2:14" x14ac:dyDescent="0.25">
      <c r="J17" t="s">
        <v>176</v>
      </c>
      <c r="K17">
        <f t="shared" si="2"/>
        <v>4.1499999999999988E-2</v>
      </c>
      <c r="L17">
        <f t="shared" si="2"/>
        <v>0.189</v>
      </c>
      <c r="M17">
        <f t="shared" si="2"/>
        <v>0.31599999999999995</v>
      </c>
      <c r="N17">
        <f t="shared" si="2"/>
        <v>0.39100000000000001</v>
      </c>
    </row>
    <row r="18" spans="2:14" x14ac:dyDescent="0.25">
      <c r="B18" s="27">
        <f>'Raw Plate Reader Measurements'!$O$17</f>
        <v>6.6000000000000003E-2</v>
      </c>
      <c r="C18" s="27">
        <f>'Raw Plate Reader Measurements'!$O$18</f>
        <v>6.4000000000000001E-2</v>
      </c>
      <c r="D18" s="27">
        <f>'Raw Plate Reader Measurements'!$O$19</f>
        <v>6.3E-2</v>
      </c>
      <c r="E18" s="27">
        <f>'Raw Plate Reader Measurements'!$O$20</f>
        <v>6.4000000000000001E-2</v>
      </c>
      <c r="F18" s="27">
        <f>'Raw Plate Reader Measurements'!$O$21</f>
        <v>5.8999999999999997E-2</v>
      </c>
      <c r="G18" s="27">
        <f>'Raw Plate Reader Measurements'!$O$22</f>
        <v>0.06</v>
      </c>
      <c r="H18" s="27">
        <f>'Raw Plate Reader Measurements'!$O$23</f>
        <v>5.8999999999999997E-2</v>
      </c>
      <c r="I18" s="27">
        <f>'Raw Plate Reader Measurements'!$O$24</f>
        <v>0.06</v>
      </c>
      <c r="J18" t="s">
        <v>177</v>
      </c>
      <c r="K18">
        <f t="shared" si="2"/>
        <v>3.1999999999999994E-2</v>
      </c>
      <c r="L18">
        <f t="shared" si="2"/>
        <v>5.5874999999999987E-2</v>
      </c>
      <c r="M18">
        <f t="shared" si="2"/>
        <v>7.4249999999999983E-2</v>
      </c>
      <c r="N18">
        <f t="shared" si="2"/>
        <v>0.13437499999999999</v>
      </c>
    </row>
    <row r="19" spans="2:14" x14ac:dyDescent="0.25">
      <c r="J19" t="s">
        <v>178</v>
      </c>
      <c r="K19">
        <f t="shared" si="2"/>
        <v>3.7999999999999999E-2</v>
      </c>
      <c r="L19">
        <f t="shared" si="2"/>
        <v>0.14374999999999999</v>
      </c>
      <c r="M19">
        <f t="shared" si="2"/>
        <v>0.27274999999999999</v>
      </c>
      <c r="N19">
        <f t="shared" si="2"/>
        <v>0.34637499999999999</v>
      </c>
    </row>
    <row r="20" spans="2:14" x14ac:dyDescent="0.25">
      <c r="B20" s="27">
        <f>'Raw Plate Reader Measurements'!$P$17</f>
        <v>0.12</v>
      </c>
      <c r="C20" s="27">
        <f>'Raw Plate Reader Measurements'!$P$18</f>
        <v>0.11799999999999999</v>
      </c>
      <c r="D20" s="27">
        <f>'Raw Plate Reader Measurements'!$P$19</f>
        <v>0.11700000000000001</v>
      </c>
      <c r="E20" s="27">
        <f>'Raw Plate Reader Measurements'!$P$20</f>
        <v>0.122</v>
      </c>
      <c r="F20" s="27">
        <f>'Raw Plate Reader Measurements'!$P$21</f>
        <v>0.106</v>
      </c>
      <c r="G20" s="27">
        <f>'Raw Plate Reader Measurements'!$P$22</f>
        <v>0.112</v>
      </c>
      <c r="H20" s="27">
        <f>'Raw Plate Reader Measurements'!$P$23</f>
        <v>0.11</v>
      </c>
      <c r="I20" s="27">
        <f>'Raw Plate Reader Measurements'!$P$24</f>
        <v>0.107</v>
      </c>
      <c r="J20" t="s">
        <v>179</v>
      </c>
      <c r="K20">
        <f t="shared" si="2"/>
        <v>4.362499999999999E-2</v>
      </c>
      <c r="L20">
        <f t="shared" si="2"/>
        <v>0.20350000000000001</v>
      </c>
      <c r="M20">
        <f t="shared" si="2"/>
        <v>0.29349999999999998</v>
      </c>
      <c r="N20">
        <f t="shared" si="2"/>
        <v>0.36075000000000002</v>
      </c>
    </row>
    <row r="22" spans="2:14" x14ac:dyDescent="0.25">
      <c r="B22" s="27">
        <f>'Raw Plate Reader Measurements'!$Q$17</f>
        <v>0.24</v>
      </c>
      <c r="C22" s="27">
        <f>'Raw Plate Reader Measurements'!$Q$18</f>
        <v>0.27600000000000002</v>
      </c>
      <c r="D22" s="27">
        <f>'Raw Plate Reader Measurements'!$Q$19</f>
        <v>0.246</v>
      </c>
      <c r="E22" s="27">
        <f>'Raw Plate Reader Measurements'!$Q$20</f>
        <v>0.23100000000000001</v>
      </c>
      <c r="F22" s="27">
        <f>'Raw Plate Reader Measurements'!$Q$21</f>
        <v>0.223</v>
      </c>
      <c r="G22" s="27">
        <f>'Raw Plate Reader Measurements'!$Q$22</f>
        <v>0.215</v>
      </c>
      <c r="H22" s="27">
        <f>'Raw Plate Reader Measurements'!$Q$23</f>
        <v>0.22600000000000001</v>
      </c>
      <c r="I22" s="27">
        <f>'Raw Plate Reader Measurements'!$Q$24</f>
        <v>0.193</v>
      </c>
    </row>
    <row r="24" spans="2:14" x14ac:dyDescent="0.25">
      <c r="B24" s="27">
        <f>'Raw Plate Reader Measurements'!$R$17</f>
        <v>0.10100000000000001</v>
      </c>
      <c r="C24" s="27">
        <f>'Raw Plate Reader Measurements'!$R$18</f>
        <v>9.6000000000000002E-2</v>
      </c>
      <c r="D24" s="27">
        <f>'Raw Plate Reader Measurements'!$R$19</f>
        <v>0.10199999999999999</v>
      </c>
      <c r="E24" s="27">
        <f>'Raw Plate Reader Measurements'!$R$20</f>
        <v>9.2999999999999999E-2</v>
      </c>
      <c r="F24" s="27">
        <f>'Raw Plate Reader Measurements'!$R$21</f>
        <v>9.9000000000000005E-2</v>
      </c>
      <c r="G24" s="27">
        <f>'Raw Plate Reader Measurements'!$R$22</f>
        <v>9.8000000000000004E-2</v>
      </c>
      <c r="H24" s="27">
        <f>'Raw Plate Reader Measurements'!$R$23</f>
        <v>9.6000000000000002E-2</v>
      </c>
      <c r="I24" s="27">
        <f>'Raw Plate Reader Measurements'!$R$24</f>
        <v>0.1</v>
      </c>
    </row>
    <row r="26" spans="2:14" x14ac:dyDescent="0.25">
      <c r="B26" s="27">
        <f>'Raw Plate Reader Measurements'!$S$17</f>
        <v>0.17699999999999999</v>
      </c>
      <c r="C26" s="27">
        <f>'Raw Plate Reader Measurements'!$S$18</f>
        <v>0.17499999999999999</v>
      </c>
      <c r="D26" s="27">
        <f>'Raw Plate Reader Measurements'!$S$19</f>
        <v>0.19400000000000001</v>
      </c>
      <c r="E26" s="27">
        <f>'Raw Plate Reader Measurements'!$S$20</f>
        <v>0.17599999999999999</v>
      </c>
      <c r="F26" s="27">
        <f>'Raw Plate Reader Measurements'!$S$21</f>
        <v>0.191</v>
      </c>
      <c r="G26" s="27">
        <f>'Raw Plate Reader Measurements'!$S$22</f>
        <v>0.193</v>
      </c>
      <c r="H26" s="27">
        <f>'Raw Plate Reader Measurements'!$S$23</f>
        <v>0.19400000000000001</v>
      </c>
      <c r="I26" s="27">
        <f>'Raw Plate Reader Measurements'!$S$24</f>
        <v>0.188</v>
      </c>
    </row>
    <row r="28" spans="2:14" x14ac:dyDescent="0.25">
      <c r="B28" s="27">
        <f>'Raw Plate Reader Measurements'!$T$17</f>
        <v>0.28000000000000003</v>
      </c>
      <c r="C28" s="27">
        <f>'Raw Plate Reader Measurements'!$T$18</f>
        <v>0.28999999999999998</v>
      </c>
      <c r="D28" s="27">
        <f>'Raw Plate Reader Measurements'!$T$19</f>
        <v>0.246</v>
      </c>
      <c r="E28" s="27">
        <f>'Raw Plate Reader Measurements'!$T$20</f>
        <v>0.223</v>
      </c>
      <c r="F28" s="27">
        <f>'Raw Plate Reader Measurements'!$T$21</f>
        <v>0.23699999999999999</v>
      </c>
      <c r="G28" s="27">
        <f>'Raw Plate Reader Measurements'!$T$22</f>
        <v>0.22600000000000001</v>
      </c>
      <c r="H28" s="27">
        <f>'Raw Plate Reader Measurements'!$T$23</f>
        <v>0.23400000000000001</v>
      </c>
      <c r="I28" s="27">
        <f>'Raw Plate Reader Measurements'!$T$24</f>
        <v>0.23</v>
      </c>
    </row>
    <row r="29" spans="2:14" x14ac:dyDescent="0.25">
      <c r="K29" t="e">
        <f t="shared" si="0"/>
        <v>#DIV/0!</v>
      </c>
    </row>
    <row r="30" spans="2:14" x14ac:dyDescent="0.25">
      <c r="K30" t="e">
        <f t="shared" si="0"/>
        <v>#DIV/0!</v>
      </c>
    </row>
    <row r="31" spans="2:14" x14ac:dyDescent="0.25">
      <c r="K31" t="e">
        <f t="shared" si="0"/>
        <v>#DIV/0!</v>
      </c>
    </row>
    <row r="32" spans="2:14" x14ac:dyDescent="0.25">
      <c r="B32" s="27">
        <f>'Raw Plate Reader Measurements'!$M$27</f>
        <v>0.36</v>
      </c>
      <c r="C32" s="27">
        <f>'Raw Plate Reader Measurements'!$M$28</f>
        <v>0.35799999999999998</v>
      </c>
      <c r="D32" s="27">
        <f>'Raw Plate Reader Measurements'!$M$29</f>
        <v>0.35099999999999998</v>
      </c>
      <c r="E32" s="27">
        <f>'Raw Plate Reader Measurements'!$M$30</f>
        <v>0.33900000000000002</v>
      </c>
      <c r="F32" s="27">
        <f>'Raw Plate Reader Measurements'!$M$31</f>
        <v>0.36599999999999999</v>
      </c>
      <c r="G32" s="27">
        <f>'Raw Plate Reader Measurements'!$M$32</f>
        <v>0.36899999999999999</v>
      </c>
      <c r="H32" s="27">
        <f>'Raw Plate Reader Measurements'!$M$33</f>
        <v>0.36399999999999999</v>
      </c>
      <c r="I32" s="27">
        <f>'Raw Plate Reader Measurements'!$M$34</f>
        <v>0.36399999999999999</v>
      </c>
    </row>
    <row r="34" spans="2:11" x14ac:dyDescent="0.25">
      <c r="B34" s="27">
        <f>'Raw Plate Reader Measurements'!$N$27</f>
        <v>0.13400000000000001</v>
      </c>
      <c r="C34" s="27">
        <f>'Raw Plate Reader Measurements'!$N$28</f>
        <v>0.13</v>
      </c>
      <c r="D34" s="27">
        <f>'Raw Plate Reader Measurements'!$N$29</f>
        <v>0.13200000000000001</v>
      </c>
      <c r="E34" s="27">
        <f>'Raw Plate Reader Measurements'!$N$30</f>
        <v>0.128</v>
      </c>
      <c r="F34" s="27">
        <f>'Raw Plate Reader Measurements'!$N$31</f>
        <v>0.14299999999999999</v>
      </c>
      <c r="G34" s="27">
        <f>'Raw Plate Reader Measurements'!$N$32</f>
        <v>0.14000000000000001</v>
      </c>
      <c r="H34" s="27">
        <f>'Raw Plate Reader Measurements'!$N$33</f>
        <v>0.14099999999999999</v>
      </c>
      <c r="I34" s="27">
        <f>'Raw Plate Reader Measurements'!$N$34</f>
        <v>0.13800000000000001</v>
      </c>
    </row>
    <row r="36" spans="2:11" x14ac:dyDescent="0.25">
      <c r="B36" s="27">
        <f>'Raw Plate Reader Measurements'!$O$27</f>
        <v>8.4000000000000005E-2</v>
      </c>
      <c r="C36" s="27">
        <f>'Raw Plate Reader Measurements'!$O$28</f>
        <v>6.9000000000000006E-2</v>
      </c>
      <c r="D36" s="27">
        <f>'Raw Plate Reader Measurements'!$O$29</f>
        <v>7.0000000000000007E-2</v>
      </c>
      <c r="E36" s="27">
        <f>'Raw Plate Reader Measurements'!$O$30</f>
        <v>7.5999999999999998E-2</v>
      </c>
      <c r="F36" s="27">
        <f>'Raw Plate Reader Measurements'!$O$31</f>
        <v>6.4000000000000001E-2</v>
      </c>
      <c r="G36" s="27">
        <f>'Raw Plate Reader Measurements'!$O$32</f>
        <v>6.4000000000000001E-2</v>
      </c>
      <c r="H36" s="27">
        <f>'Raw Plate Reader Measurements'!$O$33</f>
        <v>6.7000000000000004E-2</v>
      </c>
      <c r="I36" s="27">
        <f>'Raw Plate Reader Measurements'!$O$34</f>
        <v>6.6000000000000003E-2</v>
      </c>
    </row>
    <row r="38" spans="2:11" x14ac:dyDescent="0.25">
      <c r="B38" s="27">
        <f>'Raw Plate Reader Measurements'!$P$27</f>
        <v>0.23799999999999999</v>
      </c>
      <c r="C38" s="27">
        <f>'Raw Plate Reader Measurements'!$P$28</f>
        <v>0.24199999999999999</v>
      </c>
      <c r="D38" s="27">
        <f>'Raw Plate Reader Measurements'!$P$29</f>
        <v>0.22800000000000001</v>
      </c>
      <c r="E38" s="27">
        <f>'Raw Plate Reader Measurements'!$P$30</f>
        <v>0.22500000000000001</v>
      </c>
      <c r="F38" s="27">
        <f>'Raw Plate Reader Measurements'!$P$31</f>
        <v>0.214</v>
      </c>
      <c r="G38" s="27">
        <f>'Raw Plate Reader Measurements'!$P$32</f>
        <v>0.215</v>
      </c>
      <c r="H38" s="27">
        <f>'Raw Plate Reader Measurements'!$P$33</f>
        <v>0.22</v>
      </c>
      <c r="I38" s="27">
        <f>'Raw Plate Reader Measurements'!$P$34</f>
        <v>0.216</v>
      </c>
    </row>
    <row r="40" spans="2:11" x14ac:dyDescent="0.25">
      <c r="B40" s="27">
        <f>'Raw Plate Reader Measurements'!$Q$27</f>
        <v>0.36599999999999999</v>
      </c>
      <c r="C40" s="27">
        <f>'Raw Plate Reader Measurements'!$Q$28</f>
        <v>0.36399999999999999</v>
      </c>
      <c r="D40" s="27">
        <f>'Raw Plate Reader Measurements'!$Q$29</f>
        <v>0.36899999999999999</v>
      </c>
      <c r="E40" s="27">
        <f>'Raw Plate Reader Measurements'!$Q$30</f>
        <v>0.36</v>
      </c>
      <c r="F40" s="27">
        <f>'Raw Plate Reader Measurements'!$Q$31</f>
        <v>0.36499999999999999</v>
      </c>
      <c r="G40" s="27">
        <f>'Raw Plate Reader Measurements'!$Q$32</f>
        <v>0.35</v>
      </c>
      <c r="H40" s="27">
        <f>'Raw Plate Reader Measurements'!$Q$33</f>
        <v>0.34899999999999998</v>
      </c>
      <c r="I40" s="27">
        <f>'Raw Plate Reader Measurements'!$Q$34</f>
        <v>0.34300000000000003</v>
      </c>
    </row>
    <row r="42" spans="2:11" x14ac:dyDescent="0.25">
      <c r="B42" s="27">
        <f>'Raw Plate Reader Measurements'!$R$27</f>
        <v>0.11600000000000001</v>
      </c>
      <c r="C42" s="27">
        <f>'Raw Plate Reader Measurements'!$R$28</f>
        <v>0.11899999999999999</v>
      </c>
      <c r="D42" s="27">
        <f>'Raw Plate Reader Measurements'!$R$29</f>
        <v>0.11799999999999999</v>
      </c>
      <c r="E42" s="27">
        <f>'Raw Plate Reader Measurements'!$R$30</f>
        <v>0.11700000000000001</v>
      </c>
      <c r="F42" s="27">
        <f>'Raw Plate Reader Measurements'!$R$31</f>
        <v>0.114</v>
      </c>
      <c r="G42" s="27">
        <f>'Raw Plate Reader Measurements'!$R$32</f>
        <v>0.11700000000000001</v>
      </c>
      <c r="H42" s="27">
        <f>'Raw Plate Reader Measurements'!$R$33</f>
        <v>0.11700000000000001</v>
      </c>
      <c r="I42" s="27">
        <f>'Raw Plate Reader Measurements'!$R$34</f>
        <v>0.114</v>
      </c>
    </row>
    <row r="44" spans="2:11" x14ac:dyDescent="0.25">
      <c r="B44" s="27">
        <f>'Raw Plate Reader Measurements'!$S$27</f>
        <v>0.308</v>
      </c>
      <c r="C44" s="27">
        <f>'Raw Plate Reader Measurements'!$S$28</f>
        <v>0.312</v>
      </c>
      <c r="D44" s="27">
        <f>'Raw Plate Reader Measurements'!$S$29</f>
        <v>0.3</v>
      </c>
      <c r="E44" s="27">
        <f>'Raw Plate Reader Measurements'!$S$30</f>
        <v>0.30299999999999999</v>
      </c>
      <c r="F44" s="27">
        <f>'Raw Plate Reader Measurements'!$S$31</f>
        <v>0.32700000000000001</v>
      </c>
      <c r="G44" s="27">
        <f>'Raw Plate Reader Measurements'!$S$32</f>
        <v>0.315</v>
      </c>
      <c r="H44" s="27">
        <f>'Raw Plate Reader Measurements'!$S$33</f>
        <v>0.32600000000000001</v>
      </c>
      <c r="I44" s="27">
        <f>'Raw Plate Reader Measurements'!$S$34</f>
        <v>0.32900000000000001</v>
      </c>
    </row>
    <row r="46" spans="2:11" x14ac:dyDescent="0.25">
      <c r="B46" s="27">
        <f>'Raw Plate Reader Measurements'!$T$27</f>
        <v>0.33800000000000002</v>
      </c>
      <c r="C46" s="27">
        <f>'Raw Plate Reader Measurements'!$T$28</f>
        <v>0.33900000000000002</v>
      </c>
      <c r="D46" s="27">
        <f>'Raw Plate Reader Measurements'!$T$29</f>
        <v>0.314</v>
      </c>
      <c r="E46" s="27">
        <f>'Raw Plate Reader Measurements'!$T$30</f>
        <v>0.32500000000000001</v>
      </c>
      <c r="F46" s="27">
        <f>'Raw Plate Reader Measurements'!$T$31</f>
        <v>0.34200000000000003</v>
      </c>
      <c r="G46" s="27">
        <f>'Raw Plate Reader Measurements'!$T$32</f>
        <v>0.34599999999999997</v>
      </c>
      <c r="H46" s="27">
        <f>'Raw Plate Reader Measurements'!$T$33</f>
        <v>0.34300000000000003</v>
      </c>
      <c r="I46" s="27">
        <f>'Raw Plate Reader Measurements'!$T$34</f>
        <v>0.33900000000000002</v>
      </c>
    </row>
    <row r="47" spans="2:11" x14ac:dyDescent="0.25">
      <c r="K47" t="e">
        <f t="shared" si="0"/>
        <v>#DIV/0!</v>
      </c>
    </row>
    <row r="48" spans="2:11" x14ac:dyDescent="0.25">
      <c r="K48" t="e">
        <f t="shared" si="0"/>
        <v>#DIV/0!</v>
      </c>
    </row>
    <row r="49" spans="2:11" x14ac:dyDescent="0.25">
      <c r="K49" t="e">
        <f t="shared" si="0"/>
        <v>#DIV/0!</v>
      </c>
    </row>
    <row r="50" spans="2:11" x14ac:dyDescent="0.25">
      <c r="B50" s="27">
        <f>'Raw Plate Reader Measurements'!$M$37</f>
        <v>0.4</v>
      </c>
      <c r="C50" s="27">
        <f>'Raw Plate Reader Measurements'!$M$38</f>
        <v>0.41799999999999998</v>
      </c>
      <c r="D50" s="27">
        <f>'Raw Plate Reader Measurements'!$M$39</f>
        <v>0.40799999999999997</v>
      </c>
      <c r="E50" s="27">
        <f>'Raw Plate Reader Measurements'!$M$40</f>
        <v>0.39</v>
      </c>
      <c r="F50" s="27">
        <f>'Raw Plate Reader Measurements'!$M$41</f>
        <v>0.42199999999999999</v>
      </c>
      <c r="G50" s="27">
        <f>'Raw Plate Reader Measurements'!$M$42</f>
        <v>0.436</v>
      </c>
      <c r="H50" s="27">
        <f>'Raw Plate Reader Measurements'!$M$43</f>
        <v>0.437</v>
      </c>
      <c r="I50" s="27">
        <f>'Raw Plate Reader Measurements'!$M$44</f>
        <v>0.443</v>
      </c>
    </row>
    <row r="52" spans="2:11" x14ac:dyDescent="0.25">
      <c r="B52" s="27">
        <f>'Raw Plate Reader Measurements'!$N$37</f>
        <v>0.218</v>
      </c>
      <c r="C52" s="27">
        <f>'Raw Plate Reader Measurements'!$N$38</f>
        <v>0.24099999999999999</v>
      </c>
      <c r="D52" s="27">
        <f>'Raw Plate Reader Measurements'!$N$39</f>
        <v>0.23300000000000001</v>
      </c>
      <c r="E52" s="27">
        <f>'Raw Plate Reader Measurements'!$N$40</f>
        <v>0.22700000000000001</v>
      </c>
      <c r="F52" s="27">
        <f>'Raw Plate Reader Measurements'!$N$41</f>
        <v>0.27700000000000002</v>
      </c>
      <c r="G52" s="27">
        <f>'Raw Plate Reader Measurements'!$N$42</f>
        <v>0.29699999999999999</v>
      </c>
      <c r="H52" s="27">
        <f>'Raw Plate Reader Measurements'!$N$43</f>
        <v>0.29899999999999999</v>
      </c>
      <c r="I52" s="27">
        <f>'Raw Plate Reader Measurements'!$N$44</f>
        <v>0.307</v>
      </c>
    </row>
    <row r="54" spans="2:11" x14ac:dyDescent="0.25">
      <c r="B54" s="27">
        <f>'Raw Plate Reader Measurements'!$O$37</f>
        <v>0.114</v>
      </c>
      <c r="C54" s="27">
        <f>'Raw Plate Reader Measurements'!$O$38</f>
        <v>0.124</v>
      </c>
      <c r="D54" s="27">
        <f>'Raw Plate Reader Measurements'!$O$39</f>
        <v>0.124</v>
      </c>
      <c r="E54" s="27">
        <f>'Raw Plate Reader Measurements'!$O$40</f>
        <v>0.123</v>
      </c>
      <c r="F54" s="27">
        <f>'Raw Plate Reader Measurements'!$O$41</f>
        <v>0.106</v>
      </c>
      <c r="G54" s="27">
        <f>'Raw Plate Reader Measurements'!$O$42</f>
        <v>0.107</v>
      </c>
      <c r="H54" s="27">
        <f>'Raw Plate Reader Measurements'!$O$43</f>
        <v>0.106</v>
      </c>
      <c r="I54" s="27">
        <f>'Raw Plate Reader Measurements'!$O$44</f>
        <v>0.115</v>
      </c>
    </row>
    <row r="56" spans="2:11" x14ac:dyDescent="0.25">
      <c r="B56" s="27">
        <f>'Raw Plate Reader Measurements'!$P$37</f>
        <v>0.374</v>
      </c>
      <c r="C56" s="27">
        <f>'Raw Plate Reader Measurements'!$P$38</f>
        <v>0.36599999999999999</v>
      </c>
      <c r="D56" s="27">
        <f>'Raw Plate Reader Measurements'!$P$39</f>
        <v>0.36599999999999999</v>
      </c>
      <c r="E56" s="27">
        <f>'Raw Plate Reader Measurements'!$P$40</f>
        <v>0.371</v>
      </c>
      <c r="F56" s="27">
        <f>'Raw Plate Reader Measurements'!$P$41</f>
        <v>0.39100000000000001</v>
      </c>
      <c r="G56" s="27">
        <f>'Raw Plate Reader Measurements'!$P$42</f>
        <v>0.39100000000000001</v>
      </c>
      <c r="H56" s="27">
        <f>'Raw Plate Reader Measurements'!$P$43</f>
        <v>0.38800000000000001</v>
      </c>
      <c r="I56" s="27">
        <f>'Raw Plate Reader Measurements'!$P$44</f>
        <v>0.37</v>
      </c>
    </row>
    <row r="58" spans="2:11" x14ac:dyDescent="0.25">
      <c r="B58" s="27">
        <f>'Raw Plate Reader Measurements'!$Q$37</f>
        <v>0.42099999999999999</v>
      </c>
      <c r="C58" s="27">
        <f>'Raw Plate Reader Measurements'!$Q$38</f>
        <v>0.42599999999999999</v>
      </c>
      <c r="D58" s="27">
        <f>'Raw Plate Reader Measurements'!$Q$39</f>
        <v>0.41499999999999998</v>
      </c>
      <c r="E58" s="27">
        <f>'Raw Plate Reader Measurements'!$Q$40</f>
        <v>0.432</v>
      </c>
      <c r="F58" s="27">
        <f>'Raw Plate Reader Measurements'!$Q$41</f>
        <v>0.438</v>
      </c>
      <c r="G58" s="27">
        <f>'Raw Plate Reader Measurements'!$Q$42</f>
        <v>0.443</v>
      </c>
      <c r="H58" s="27">
        <f>'Raw Plate Reader Measurements'!$Q$43</f>
        <v>0.434</v>
      </c>
      <c r="I58" s="27">
        <f>'Raw Plate Reader Measurements'!$Q$44</f>
        <v>0.45700000000000002</v>
      </c>
    </row>
    <row r="60" spans="2:11" x14ac:dyDescent="0.25">
      <c r="B60" s="27">
        <f>'Raw Plate Reader Measurements'!$R$37</f>
        <v>0.17899999999999999</v>
      </c>
      <c r="C60" s="27">
        <f>'Raw Plate Reader Measurements'!$R$38</f>
        <v>0.16700000000000001</v>
      </c>
      <c r="D60" s="27">
        <f>'Raw Plate Reader Measurements'!$R$39</f>
        <v>0.16300000000000001</v>
      </c>
      <c r="E60" s="27">
        <f>'Raw Plate Reader Measurements'!$R$40</f>
        <v>0.18099999999999999</v>
      </c>
      <c r="F60" s="27">
        <f>'Raw Plate Reader Measurements'!$R$41</f>
        <v>0.17899999999999999</v>
      </c>
      <c r="G60" s="27">
        <f>'Raw Plate Reader Measurements'!$R$42</f>
        <v>0.17899999999999999</v>
      </c>
      <c r="H60" s="27">
        <f>'Raw Plate Reader Measurements'!$R$43</f>
        <v>0.17799999999999999</v>
      </c>
      <c r="I60" s="27">
        <f>'Raw Plate Reader Measurements'!$R$44</f>
        <v>0.187</v>
      </c>
    </row>
    <row r="62" spans="2:11" x14ac:dyDescent="0.25">
      <c r="B62" s="27">
        <f>'Raw Plate Reader Measurements'!$S$37</f>
        <v>0.379</v>
      </c>
      <c r="C62" s="27">
        <f>'Raw Plate Reader Measurements'!$S$38</f>
        <v>0.373</v>
      </c>
      <c r="D62" s="27">
        <f>'Raw Plate Reader Measurements'!$S$39</f>
        <v>0.374</v>
      </c>
      <c r="E62" s="27">
        <f>'Raw Plate Reader Measurements'!$S$40</f>
        <v>0.375</v>
      </c>
      <c r="F62" s="27">
        <f>'Raw Plate Reader Measurements'!$S$41</f>
        <v>0.39600000000000002</v>
      </c>
      <c r="G62" s="27">
        <f>'Raw Plate Reader Measurements'!$S$42</f>
        <v>0.40300000000000002</v>
      </c>
      <c r="H62" s="27">
        <f>'Raw Plate Reader Measurements'!$S$43</f>
        <v>0.40699999999999997</v>
      </c>
      <c r="I62" s="27">
        <f>'Raw Plate Reader Measurements'!$S$44</f>
        <v>0.40200000000000002</v>
      </c>
    </row>
    <row r="64" spans="2:11" x14ac:dyDescent="0.25">
      <c r="B64" s="27">
        <f>'Raw Plate Reader Measurements'!$T$37</f>
        <v>0.38100000000000001</v>
      </c>
      <c r="C64" s="27">
        <f>'Raw Plate Reader Measurements'!$T$38</f>
        <v>0.39200000000000002</v>
      </c>
      <c r="D64" s="27">
        <f>'Raw Plate Reader Measurements'!$T$39</f>
        <v>0.38500000000000001</v>
      </c>
      <c r="E64" s="27">
        <f>'Raw Plate Reader Measurements'!$T$40</f>
        <v>0.379</v>
      </c>
      <c r="F64" s="27">
        <f>'Raw Plate Reader Measurements'!$T$41</f>
        <v>0.41099999999999998</v>
      </c>
      <c r="G64" s="27">
        <f>'Raw Plate Reader Measurements'!$T$42</f>
        <v>0.42599999999999999</v>
      </c>
      <c r="H64" s="27">
        <f>'Raw Plate Reader Measurements'!$T$43</f>
        <v>0.42599999999999999</v>
      </c>
      <c r="I64" s="27">
        <f>'Raw Plate Reader Measurements'!$T$44</f>
        <v>0.42399999999999999</v>
      </c>
    </row>
  </sheetData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4"/>
  <sheetViews>
    <sheetView topLeftCell="A43" workbookViewId="0">
      <selection activeCell="Q15" sqref="Q15"/>
    </sheetView>
  </sheetViews>
  <sheetFormatPr defaultRowHeight="15" x14ac:dyDescent="0.25"/>
  <sheetData>
    <row r="2" spans="2:20" x14ac:dyDescent="0.25">
      <c r="B2" t="s">
        <v>26</v>
      </c>
    </row>
    <row r="3" spans="2:20" x14ac:dyDescent="0.25">
      <c r="B3" t="s">
        <v>0</v>
      </c>
      <c r="C3" t="s">
        <v>1</v>
      </c>
      <c r="D3" t="s">
        <v>2</v>
      </c>
      <c r="E3" t="s">
        <v>3</v>
      </c>
      <c r="K3">
        <v>0</v>
      </c>
      <c r="L3">
        <v>2</v>
      </c>
      <c r="M3">
        <v>4</v>
      </c>
      <c r="N3">
        <v>6</v>
      </c>
      <c r="Q3">
        <v>0</v>
      </c>
      <c r="R3">
        <v>2</v>
      </c>
      <c r="S3">
        <v>4</v>
      </c>
      <c r="T3">
        <v>6</v>
      </c>
    </row>
    <row r="4" spans="2:20" x14ac:dyDescent="0.25">
      <c r="B4">
        <v>0</v>
      </c>
      <c r="C4">
        <v>0</v>
      </c>
      <c r="D4">
        <v>0</v>
      </c>
      <c r="E4">
        <v>0</v>
      </c>
      <c r="F4">
        <v>39625</v>
      </c>
      <c r="G4">
        <v>39625</v>
      </c>
      <c r="H4">
        <v>40625</v>
      </c>
      <c r="I4">
        <v>38625</v>
      </c>
      <c r="J4" t="s">
        <v>170</v>
      </c>
      <c r="K4">
        <f>AVERAGE(B4:I4)</f>
        <v>19812.5</v>
      </c>
      <c r="L4">
        <f>AVERAGE(B14:I14)</f>
        <v>1637.5</v>
      </c>
      <c r="M4">
        <f>AVERAGE(B32:I32)</f>
        <v>10537.5</v>
      </c>
      <c r="N4">
        <f>AVERAGE(B50:I50)</f>
        <v>11987.5</v>
      </c>
      <c r="P4" t="s">
        <v>169</v>
      </c>
      <c r="Q4">
        <v>2.6375000000000003E-2</v>
      </c>
      <c r="R4">
        <v>0.15275000000000002</v>
      </c>
      <c r="S4">
        <v>0.31662499999999993</v>
      </c>
      <c r="T4">
        <v>0.377</v>
      </c>
    </row>
    <row r="5" spans="2:20" x14ac:dyDescent="0.25">
      <c r="B5">
        <v>37625</v>
      </c>
      <c r="C5">
        <v>41625</v>
      </c>
      <c r="D5">
        <v>36625</v>
      </c>
      <c r="E5">
        <v>40625</v>
      </c>
      <c r="F5">
        <v>0</v>
      </c>
      <c r="G5">
        <v>0</v>
      </c>
      <c r="H5">
        <v>0</v>
      </c>
      <c r="I5">
        <v>0</v>
      </c>
      <c r="J5" t="s">
        <v>172</v>
      </c>
      <c r="K5">
        <f t="shared" ref="K5:K49" si="0">AVERAGE(B5:I5)</f>
        <v>19562.5</v>
      </c>
      <c r="L5">
        <f>AVERAGE(B16:I16)</f>
        <v>114750</v>
      </c>
      <c r="M5">
        <f>AVERAGE(B34:I34)</f>
        <v>169875</v>
      </c>
      <c r="N5">
        <f>AVERAGE(B52:I52)</f>
        <v>246500</v>
      </c>
      <c r="P5" t="s">
        <v>171</v>
      </c>
      <c r="Q5">
        <v>3.0499999999999992E-2</v>
      </c>
      <c r="R5">
        <v>5.1499999999999983E-2</v>
      </c>
      <c r="S5">
        <v>9.35E-2</v>
      </c>
      <c r="T5">
        <v>0.22012499999999996</v>
      </c>
    </row>
    <row r="6" spans="2:20" x14ac:dyDescent="0.25">
      <c r="B6">
        <v>80625</v>
      </c>
      <c r="C6">
        <v>89625</v>
      </c>
      <c r="D6">
        <v>83625</v>
      </c>
      <c r="E6">
        <v>78625</v>
      </c>
      <c r="F6">
        <v>84625</v>
      </c>
      <c r="G6">
        <v>87625</v>
      </c>
      <c r="H6">
        <v>88625</v>
      </c>
      <c r="I6">
        <v>80625</v>
      </c>
      <c r="J6" t="s">
        <v>174</v>
      </c>
      <c r="K6">
        <f t="shared" si="0"/>
        <v>84250</v>
      </c>
      <c r="L6">
        <f>AVERAGE(B18:I18)</f>
        <v>86125</v>
      </c>
      <c r="M6">
        <f>AVERAGE(B36:I36)</f>
        <v>101125</v>
      </c>
      <c r="N6">
        <f>AVERAGE(B54:I54)</f>
        <v>100125</v>
      </c>
      <c r="P6" t="s">
        <v>173</v>
      </c>
      <c r="Q6">
        <v>2.1374999999999998E-2</v>
      </c>
      <c r="R6">
        <v>1.9624999999999997E-2</v>
      </c>
      <c r="S6">
        <v>2.7750000000000004E-2</v>
      </c>
      <c r="T6">
        <v>7.2624999999999995E-2</v>
      </c>
    </row>
    <row r="7" spans="2:20" x14ac:dyDescent="0.25">
      <c r="B7">
        <v>71625</v>
      </c>
      <c r="C7">
        <v>66625</v>
      </c>
      <c r="D7">
        <v>66625</v>
      </c>
      <c r="E7">
        <v>70625</v>
      </c>
      <c r="F7">
        <v>69625</v>
      </c>
      <c r="G7">
        <v>70625</v>
      </c>
      <c r="H7">
        <v>67625</v>
      </c>
      <c r="I7">
        <v>68625</v>
      </c>
      <c r="J7" t="s">
        <v>175</v>
      </c>
      <c r="K7">
        <f t="shared" si="0"/>
        <v>69000</v>
      </c>
      <c r="L7">
        <f>AVERAGE(B20:I20)</f>
        <v>111625</v>
      </c>
      <c r="M7">
        <f>AVERAGE(B38:I38)</f>
        <v>202750</v>
      </c>
      <c r="N7">
        <f>AVERAGE(B56:I56)</f>
        <v>282000</v>
      </c>
      <c r="P7" t="s">
        <v>175</v>
      </c>
      <c r="Q7">
        <v>3.0749999999999993E-2</v>
      </c>
      <c r="R7">
        <v>7.174999999999998E-2</v>
      </c>
      <c r="S7">
        <v>0.1825</v>
      </c>
      <c r="T7">
        <v>0.33487499999999998</v>
      </c>
    </row>
    <row r="8" spans="2:20" x14ac:dyDescent="0.25"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2125</v>
      </c>
      <c r="J8" t="s">
        <v>176</v>
      </c>
      <c r="K8">
        <f t="shared" si="0"/>
        <v>265.625</v>
      </c>
      <c r="L8">
        <f>AVERAGE(B22:I22)</f>
        <v>7334.375</v>
      </c>
      <c r="M8">
        <f>AVERAGE(B40:I40)</f>
        <v>16587.5</v>
      </c>
      <c r="N8">
        <f>AVERAGE(B58:I58)</f>
        <v>16275</v>
      </c>
      <c r="P8" t="s">
        <v>176</v>
      </c>
      <c r="Q8">
        <v>4.1499999999999988E-2</v>
      </c>
      <c r="R8">
        <v>0.189</v>
      </c>
      <c r="S8">
        <v>0.31599999999999995</v>
      </c>
      <c r="T8">
        <v>0.39100000000000001</v>
      </c>
    </row>
    <row r="9" spans="2:20" x14ac:dyDescent="0.25">
      <c r="B9">
        <v>26425</v>
      </c>
      <c r="C9">
        <v>28625</v>
      </c>
      <c r="D9">
        <v>25025</v>
      </c>
      <c r="E9">
        <v>21825</v>
      </c>
      <c r="F9">
        <v>32125</v>
      </c>
      <c r="G9">
        <v>33625</v>
      </c>
      <c r="H9">
        <v>30825</v>
      </c>
      <c r="I9">
        <v>32625</v>
      </c>
      <c r="J9" t="s">
        <v>177</v>
      </c>
      <c r="K9">
        <f t="shared" si="0"/>
        <v>28887.5</v>
      </c>
      <c r="L9">
        <f>AVERAGE(B24:I24)</f>
        <v>135875</v>
      </c>
      <c r="M9">
        <f>AVERAGE(B42:I42)</f>
        <v>198375</v>
      </c>
      <c r="N9">
        <f>AVERAGE(B60:I60)</f>
        <v>234375</v>
      </c>
      <c r="P9" t="s">
        <v>177</v>
      </c>
      <c r="Q9">
        <v>3.1999999999999994E-2</v>
      </c>
      <c r="R9">
        <v>5.5874999999999987E-2</v>
      </c>
      <c r="S9">
        <v>7.4249999999999983E-2</v>
      </c>
      <c r="T9">
        <v>0.13437499999999999</v>
      </c>
    </row>
    <row r="10" spans="2:20" x14ac:dyDescent="0.25">
      <c r="B10">
        <v>1425</v>
      </c>
      <c r="C10">
        <v>3525</v>
      </c>
      <c r="D10">
        <v>0</v>
      </c>
      <c r="E10">
        <v>12025</v>
      </c>
      <c r="F10">
        <v>10125</v>
      </c>
      <c r="G10">
        <v>11025</v>
      </c>
      <c r="H10">
        <v>9125</v>
      </c>
      <c r="I10">
        <v>7125</v>
      </c>
      <c r="J10" t="s">
        <v>178</v>
      </c>
      <c r="K10">
        <f t="shared" si="0"/>
        <v>6796.875</v>
      </c>
      <c r="L10">
        <f>AVERAGE(B26:I26)</f>
        <v>62750</v>
      </c>
      <c r="M10">
        <f>AVERAGE(B44:I44)</f>
        <v>85250</v>
      </c>
      <c r="N10">
        <f>AVERAGE(B62:I62)</f>
        <v>87875</v>
      </c>
      <c r="P10" t="s">
        <v>178</v>
      </c>
      <c r="Q10">
        <v>3.7999999999999999E-2</v>
      </c>
      <c r="R10">
        <v>0.14374999999999999</v>
      </c>
      <c r="S10">
        <v>0.27274999999999999</v>
      </c>
      <c r="T10">
        <v>0.34637499999999999</v>
      </c>
    </row>
    <row r="11" spans="2:20" x14ac:dyDescent="0.25">
      <c r="B11">
        <v>0</v>
      </c>
      <c r="C11">
        <v>0</v>
      </c>
      <c r="D11">
        <v>0</v>
      </c>
      <c r="E11">
        <v>0</v>
      </c>
      <c r="F11">
        <v>0</v>
      </c>
      <c r="G11">
        <v>525</v>
      </c>
      <c r="H11">
        <v>0</v>
      </c>
      <c r="I11">
        <v>0</v>
      </c>
      <c r="J11" t="s">
        <v>179</v>
      </c>
      <c r="K11">
        <f t="shared" si="0"/>
        <v>65.625</v>
      </c>
      <c r="L11">
        <f>AVERAGE(B28:I28)</f>
        <v>1575</v>
      </c>
      <c r="M11">
        <f>AVERAGE(B46:I46)</f>
        <v>8209.375</v>
      </c>
      <c r="N11">
        <f>AVERAGE(B64:I64)</f>
        <v>10125</v>
      </c>
      <c r="P11" t="s">
        <v>179</v>
      </c>
      <c r="Q11">
        <v>4.362499999999999E-2</v>
      </c>
      <c r="R11">
        <v>0.20350000000000001</v>
      </c>
      <c r="S11">
        <v>0.29349999999999998</v>
      </c>
      <c r="T11">
        <v>0.36075000000000002</v>
      </c>
    </row>
    <row r="13" spans="2:20" x14ac:dyDescent="0.25">
      <c r="J13" s="8">
        <v>6.9048237347339698E-7</v>
      </c>
      <c r="K13">
        <v>5.67</v>
      </c>
    </row>
    <row r="14" spans="2:20" x14ac:dyDescent="0.25">
      <c r="B14">
        <v>0</v>
      </c>
      <c r="C14">
        <v>0</v>
      </c>
      <c r="D14">
        <v>0</v>
      </c>
      <c r="E14">
        <v>0</v>
      </c>
      <c r="F14">
        <v>4625</v>
      </c>
      <c r="G14">
        <v>3225</v>
      </c>
      <c r="H14">
        <v>2625</v>
      </c>
      <c r="I14">
        <v>2625</v>
      </c>
      <c r="K14">
        <v>0</v>
      </c>
      <c r="L14">
        <v>2</v>
      </c>
      <c r="M14">
        <v>4</v>
      </c>
      <c r="N14">
        <v>6</v>
      </c>
    </row>
    <row r="15" spans="2:20" x14ac:dyDescent="0.25">
      <c r="J15" t="s">
        <v>170</v>
      </c>
      <c r="K15">
        <f>(K4*6.90482373473397E-07)/(Q4*5.67)</f>
        <v>9.1477934247376144E-2</v>
      </c>
      <c r="L15">
        <f t="shared" ref="L15:N22" si="1">(L4*6.90482373473397E-07)/(R4*5.67)</f>
        <v>1.3054782099633554E-3</v>
      </c>
      <c r="M15">
        <f t="shared" si="1"/>
        <v>4.0528629904524735E-3</v>
      </c>
      <c r="N15">
        <f t="shared" si="1"/>
        <v>3.8721913238798584E-3</v>
      </c>
    </row>
    <row r="16" spans="2:20" x14ac:dyDescent="0.25">
      <c r="B16">
        <v>113625</v>
      </c>
      <c r="C16">
        <v>104625</v>
      </c>
      <c r="D16">
        <v>103625</v>
      </c>
      <c r="E16">
        <v>110625</v>
      </c>
      <c r="F16">
        <v>127625</v>
      </c>
      <c r="G16">
        <v>121625</v>
      </c>
      <c r="H16">
        <v>121625</v>
      </c>
      <c r="I16">
        <v>114625</v>
      </c>
      <c r="J16" t="s">
        <v>172</v>
      </c>
      <c r="K16">
        <f t="shared" ref="K16:K22" si="2">(K5*6.90482373473397E-07)/(Q5*5.67)</f>
        <v>7.8107736612445897E-2</v>
      </c>
      <c r="L16">
        <f t="shared" si="1"/>
        <v>0.27134073853554674</v>
      </c>
      <c r="M16">
        <f t="shared" si="1"/>
        <v>0.2212520974333311</v>
      </c>
      <c r="N16">
        <f t="shared" si="1"/>
        <v>0.13636945102835982</v>
      </c>
    </row>
    <row r="17" spans="2:14" x14ac:dyDescent="0.25">
      <c r="J17" t="s">
        <v>174</v>
      </c>
      <c r="K17">
        <f t="shared" si="2"/>
        <v>0.47999125356711697</v>
      </c>
      <c r="L17">
        <f t="shared" si="1"/>
        <v>0.53442788092785876</v>
      </c>
      <c r="M17">
        <f t="shared" si="1"/>
        <v>0.44377730122183934</v>
      </c>
      <c r="N17">
        <f t="shared" si="1"/>
        <v>0.16789042220345965</v>
      </c>
    </row>
    <row r="18" spans="2:14" x14ac:dyDescent="0.25">
      <c r="B18">
        <v>93625</v>
      </c>
      <c r="C18">
        <v>96625</v>
      </c>
      <c r="D18">
        <v>93625</v>
      </c>
      <c r="E18">
        <v>85625</v>
      </c>
      <c r="F18">
        <v>81625</v>
      </c>
      <c r="G18">
        <v>85625</v>
      </c>
      <c r="H18">
        <v>78625</v>
      </c>
      <c r="I18">
        <v>73625</v>
      </c>
      <c r="J18" t="s">
        <v>175</v>
      </c>
      <c r="K18">
        <f t="shared" si="2"/>
        <v>0.27325839187659712</v>
      </c>
      <c r="L18">
        <f t="shared" si="1"/>
        <v>0.18945632293928671</v>
      </c>
      <c r="M18">
        <f t="shared" si="1"/>
        <v>0.13529057159453139</v>
      </c>
      <c r="N18">
        <f t="shared" si="1"/>
        <v>0.10255006010929502</v>
      </c>
    </row>
    <row r="19" spans="2:14" x14ac:dyDescent="0.25">
      <c r="J19" t="s">
        <v>176</v>
      </c>
      <c r="K19">
        <f t="shared" si="2"/>
        <v>7.7945381718990726E-4</v>
      </c>
      <c r="L19">
        <f t="shared" si="1"/>
        <v>4.7257511062063825E-3</v>
      </c>
      <c r="M19">
        <f t="shared" si="1"/>
        <v>6.3923918748409201E-3</v>
      </c>
      <c r="N19">
        <f t="shared" si="1"/>
        <v>5.0689006293632918E-3</v>
      </c>
    </row>
    <row r="20" spans="2:14" x14ac:dyDescent="0.25">
      <c r="B20">
        <v>127625</v>
      </c>
      <c r="C20">
        <v>122625</v>
      </c>
      <c r="D20">
        <v>122625</v>
      </c>
      <c r="E20">
        <v>124625</v>
      </c>
      <c r="F20">
        <v>97625</v>
      </c>
      <c r="G20">
        <v>105625</v>
      </c>
      <c r="H20">
        <v>102625</v>
      </c>
      <c r="I20">
        <v>89625</v>
      </c>
      <c r="J20" t="s">
        <v>177</v>
      </c>
      <c r="K20">
        <f t="shared" si="2"/>
        <v>0.10993336399753505</v>
      </c>
      <c r="L20">
        <f t="shared" si="1"/>
        <v>0.29613624041348857</v>
      </c>
      <c r="M20">
        <f t="shared" si="1"/>
        <v>0.32535689840862508</v>
      </c>
      <c r="N20">
        <f t="shared" si="1"/>
        <v>0.21240383089497877</v>
      </c>
    </row>
    <row r="21" spans="2:14" x14ac:dyDescent="0.25">
      <c r="J21" t="s">
        <v>178</v>
      </c>
      <c r="K21">
        <f t="shared" si="2"/>
        <v>2.1781873118917643E-2</v>
      </c>
      <c r="L21">
        <f t="shared" si="1"/>
        <v>5.3158830071872602E-2</v>
      </c>
      <c r="M21">
        <f t="shared" si="1"/>
        <v>3.806266266316008E-2</v>
      </c>
      <c r="N21">
        <f t="shared" si="1"/>
        <v>3.0895009763619936E-2</v>
      </c>
    </row>
    <row r="22" spans="2:14" x14ac:dyDescent="0.25">
      <c r="B22">
        <v>5425</v>
      </c>
      <c r="C22">
        <v>6225</v>
      </c>
      <c r="D22">
        <v>5025</v>
      </c>
      <c r="E22">
        <v>26825</v>
      </c>
      <c r="F22">
        <v>6425</v>
      </c>
      <c r="G22">
        <v>4325</v>
      </c>
      <c r="H22">
        <v>4425</v>
      </c>
      <c r="I22">
        <v>0</v>
      </c>
      <c r="J22" t="s">
        <v>179</v>
      </c>
      <c r="K22">
        <f t="shared" si="2"/>
        <v>1.8319069655985281E-4</v>
      </c>
      <c r="L22">
        <f t="shared" si="1"/>
        <v>9.4250938230056925E-4</v>
      </c>
      <c r="M22">
        <f t="shared" si="1"/>
        <v>3.4062108378375491E-3</v>
      </c>
      <c r="N22">
        <f t="shared" si="1"/>
        <v>3.4178911665844816E-3</v>
      </c>
    </row>
    <row r="24" spans="2:14" x14ac:dyDescent="0.25">
      <c r="B24">
        <v>149625</v>
      </c>
      <c r="C24">
        <v>135625</v>
      </c>
      <c r="D24">
        <v>144625</v>
      </c>
      <c r="E24">
        <v>104625</v>
      </c>
      <c r="F24">
        <v>145625</v>
      </c>
      <c r="G24">
        <v>141625</v>
      </c>
      <c r="H24">
        <v>125625</v>
      </c>
      <c r="I24">
        <v>139625</v>
      </c>
    </row>
    <row r="26" spans="2:14" x14ac:dyDescent="0.25">
      <c r="B26">
        <v>53625</v>
      </c>
      <c r="C26">
        <v>56625</v>
      </c>
      <c r="D26">
        <v>64625</v>
      </c>
      <c r="E26">
        <v>56625</v>
      </c>
      <c r="F26">
        <v>73625</v>
      </c>
      <c r="G26">
        <v>65625</v>
      </c>
      <c r="H26">
        <v>68625</v>
      </c>
      <c r="I26">
        <v>62625</v>
      </c>
    </row>
    <row r="28" spans="2:14" x14ac:dyDescent="0.25">
      <c r="B28">
        <v>3125</v>
      </c>
      <c r="C28">
        <v>1125</v>
      </c>
      <c r="D28">
        <v>1725</v>
      </c>
      <c r="E28">
        <v>25</v>
      </c>
      <c r="F28">
        <v>2225</v>
      </c>
      <c r="G28">
        <v>1925</v>
      </c>
      <c r="H28">
        <v>525</v>
      </c>
      <c r="I28">
        <v>1925</v>
      </c>
    </row>
    <row r="29" spans="2:14" x14ac:dyDescent="0.25">
      <c r="K29" t="e">
        <f t="shared" si="0"/>
        <v>#DIV/0!</v>
      </c>
    </row>
    <row r="30" spans="2:14" x14ac:dyDescent="0.25">
      <c r="K30" t="e">
        <f t="shared" si="0"/>
        <v>#DIV/0!</v>
      </c>
    </row>
    <row r="31" spans="2:14" x14ac:dyDescent="0.25">
      <c r="K31" t="e">
        <f t="shared" si="0"/>
        <v>#DIV/0!</v>
      </c>
    </row>
    <row r="32" spans="2:14" x14ac:dyDescent="0.25">
      <c r="B32">
        <v>9025</v>
      </c>
      <c r="C32">
        <v>7925</v>
      </c>
      <c r="D32">
        <v>7925</v>
      </c>
      <c r="E32">
        <v>7125</v>
      </c>
      <c r="F32">
        <v>13825</v>
      </c>
      <c r="G32">
        <v>13725</v>
      </c>
      <c r="H32">
        <v>11525</v>
      </c>
      <c r="I32">
        <v>13225</v>
      </c>
    </row>
    <row r="34" spans="2:11" x14ac:dyDescent="0.25">
      <c r="B34">
        <v>169625</v>
      </c>
      <c r="C34">
        <v>163625</v>
      </c>
      <c r="D34">
        <v>163625</v>
      </c>
      <c r="E34">
        <v>157625</v>
      </c>
      <c r="F34">
        <v>185625</v>
      </c>
      <c r="G34">
        <v>178625</v>
      </c>
      <c r="H34">
        <v>165625</v>
      </c>
      <c r="I34">
        <v>174625</v>
      </c>
    </row>
    <row r="36" spans="2:11" x14ac:dyDescent="0.25">
      <c r="B36">
        <v>104625</v>
      </c>
      <c r="C36">
        <v>105625</v>
      </c>
      <c r="D36">
        <v>106625</v>
      </c>
      <c r="E36">
        <v>103625</v>
      </c>
      <c r="F36">
        <v>99625</v>
      </c>
      <c r="G36">
        <v>100625</v>
      </c>
      <c r="H36">
        <v>95625</v>
      </c>
      <c r="I36">
        <v>92625</v>
      </c>
    </row>
    <row r="38" spans="2:11" x14ac:dyDescent="0.25">
      <c r="B38">
        <v>226625</v>
      </c>
      <c r="C38">
        <v>221625</v>
      </c>
      <c r="D38">
        <v>220625</v>
      </c>
      <c r="E38">
        <v>213625</v>
      </c>
      <c r="F38">
        <v>178625</v>
      </c>
      <c r="G38">
        <v>188625</v>
      </c>
      <c r="H38">
        <v>186625</v>
      </c>
      <c r="I38">
        <v>185625</v>
      </c>
    </row>
    <row r="40" spans="2:11" x14ac:dyDescent="0.25">
      <c r="B40">
        <v>18125</v>
      </c>
      <c r="C40">
        <v>16425</v>
      </c>
      <c r="D40">
        <v>15925</v>
      </c>
      <c r="E40">
        <v>14425</v>
      </c>
      <c r="F40">
        <v>21325</v>
      </c>
      <c r="G40">
        <v>17025</v>
      </c>
      <c r="H40">
        <v>14925</v>
      </c>
      <c r="I40">
        <v>14525</v>
      </c>
    </row>
    <row r="42" spans="2:11" x14ac:dyDescent="0.25">
      <c r="B42">
        <v>210625</v>
      </c>
      <c r="C42">
        <v>211625</v>
      </c>
      <c r="D42">
        <v>202625</v>
      </c>
      <c r="E42">
        <v>202625</v>
      </c>
      <c r="F42">
        <v>195625</v>
      </c>
      <c r="G42">
        <v>195625</v>
      </c>
      <c r="H42">
        <v>187625</v>
      </c>
      <c r="I42">
        <v>180625</v>
      </c>
    </row>
    <row r="44" spans="2:11" x14ac:dyDescent="0.25">
      <c r="B44">
        <v>83625</v>
      </c>
      <c r="C44">
        <v>83625</v>
      </c>
      <c r="D44">
        <v>80625</v>
      </c>
      <c r="E44">
        <v>79625</v>
      </c>
      <c r="F44">
        <v>92625</v>
      </c>
      <c r="G44">
        <v>84625</v>
      </c>
      <c r="H44">
        <v>84625</v>
      </c>
      <c r="I44">
        <v>92625</v>
      </c>
    </row>
    <row r="46" spans="2:11" x14ac:dyDescent="0.25">
      <c r="B46">
        <v>10325</v>
      </c>
      <c r="C46">
        <v>9725</v>
      </c>
      <c r="D46">
        <v>0</v>
      </c>
      <c r="E46">
        <v>7525</v>
      </c>
      <c r="F46">
        <v>10725</v>
      </c>
      <c r="G46">
        <v>10425</v>
      </c>
      <c r="H46">
        <v>8625</v>
      </c>
      <c r="I46">
        <v>8325</v>
      </c>
    </row>
    <row r="47" spans="2:11" x14ac:dyDescent="0.25">
      <c r="K47" t="e">
        <f t="shared" si="0"/>
        <v>#DIV/0!</v>
      </c>
    </row>
    <row r="48" spans="2:11" x14ac:dyDescent="0.25">
      <c r="K48" t="e">
        <f t="shared" si="0"/>
        <v>#DIV/0!</v>
      </c>
    </row>
    <row r="49" spans="2:11" x14ac:dyDescent="0.25">
      <c r="K49" t="e">
        <f t="shared" si="0"/>
        <v>#DIV/0!</v>
      </c>
    </row>
    <row r="50" spans="2:11" x14ac:dyDescent="0.25">
      <c r="B50">
        <v>10525</v>
      </c>
      <c r="C50">
        <v>8025</v>
      </c>
      <c r="D50">
        <v>8525</v>
      </c>
      <c r="E50">
        <v>7325</v>
      </c>
      <c r="F50">
        <v>12225</v>
      </c>
      <c r="G50">
        <v>14825</v>
      </c>
      <c r="H50">
        <v>16625</v>
      </c>
      <c r="I50">
        <v>17825</v>
      </c>
    </row>
    <row r="52" spans="2:11" x14ac:dyDescent="0.25">
      <c r="B52">
        <v>229625</v>
      </c>
      <c r="C52">
        <v>230625</v>
      </c>
      <c r="D52">
        <v>235625</v>
      </c>
      <c r="E52">
        <v>236625</v>
      </c>
      <c r="F52">
        <v>254625</v>
      </c>
      <c r="G52">
        <v>252625</v>
      </c>
      <c r="H52">
        <v>271625</v>
      </c>
      <c r="I52">
        <v>260625</v>
      </c>
    </row>
    <row r="54" spans="2:11" x14ac:dyDescent="0.25">
      <c r="B54">
        <v>105625</v>
      </c>
      <c r="C54">
        <v>105625</v>
      </c>
      <c r="D54">
        <v>107625</v>
      </c>
      <c r="E54">
        <v>103625</v>
      </c>
      <c r="F54">
        <v>88625</v>
      </c>
      <c r="G54">
        <v>97625</v>
      </c>
      <c r="H54">
        <v>95625</v>
      </c>
      <c r="I54">
        <v>96625</v>
      </c>
    </row>
    <row r="56" spans="2:11" x14ac:dyDescent="0.25">
      <c r="B56">
        <v>305625</v>
      </c>
      <c r="C56">
        <v>303625</v>
      </c>
      <c r="D56">
        <v>304625</v>
      </c>
      <c r="E56">
        <v>308625</v>
      </c>
      <c r="F56">
        <v>253625</v>
      </c>
      <c r="G56">
        <v>259625</v>
      </c>
      <c r="H56">
        <v>265625</v>
      </c>
      <c r="I56">
        <v>254625</v>
      </c>
    </row>
    <row r="58" spans="2:11" x14ac:dyDescent="0.25">
      <c r="B58">
        <v>15725</v>
      </c>
      <c r="C58">
        <v>15325</v>
      </c>
      <c r="D58">
        <v>7225</v>
      </c>
      <c r="E58">
        <v>11925</v>
      </c>
      <c r="F58">
        <v>18425</v>
      </c>
      <c r="G58">
        <v>23425</v>
      </c>
      <c r="H58">
        <v>16625</v>
      </c>
      <c r="I58">
        <v>21525</v>
      </c>
    </row>
    <row r="60" spans="2:11" x14ac:dyDescent="0.25">
      <c r="B60">
        <v>241625</v>
      </c>
      <c r="C60">
        <v>232625</v>
      </c>
      <c r="D60">
        <v>222625</v>
      </c>
      <c r="E60">
        <v>225625</v>
      </c>
      <c r="F60">
        <v>234625</v>
      </c>
      <c r="G60">
        <v>239625</v>
      </c>
      <c r="H60">
        <v>238625</v>
      </c>
      <c r="I60">
        <v>239625</v>
      </c>
    </row>
    <row r="62" spans="2:11" x14ac:dyDescent="0.25">
      <c r="B62">
        <v>83625</v>
      </c>
      <c r="C62">
        <v>82625</v>
      </c>
      <c r="D62">
        <v>83625</v>
      </c>
      <c r="E62">
        <v>80625</v>
      </c>
      <c r="F62">
        <v>91625</v>
      </c>
      <c r="G62">
        <v>92625</v>
      </c>
      <c r="H62">
        <v>94625</v>
      </c>
      <c r="I62">
        <v>93625</v>
      </c>
    </row>
    <row r="64" spans="2:11" x14ac:dyDescent="0.25">
      <c r="B64">
        <v>5625</v>
      </c>
      <c r="C64">
        <v>6725</v>
      </c>
      <c r="D64">
        <v>6525</v>
      </c>
      <c r="E64">
        <v>6425</v>
      </c>
      <c r="F64">
        <v>12225</v>
      </c>
      <c r="G64">
        <v>14825</v>
      </c>
      <c r="H64">
        <v>14525</v>
      </c>
      <c r="I64">
        <v>14125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OD600 reference point</vt:lpstr>
      <vt:lpstr>Fluorescein standard curve</vt:lpstr>
      <vt:lpstr>Raw Plate Reader Measurements</vt:lpstr>
      <vt:lpstr>Fluorescence Measurement</vt:lpstr>
      <vt:lpstr>Fluorescence Measurement (2)</vt:lpstr>
      <vt:lpstr>Sheet1</vt:lpstr>
      <vt:lpstr>Sheet2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Penicillin</cp:lastModifiedBy>
  <dcterms:created xsi:type="dcterms:W3CDTF">2016-05-08T16:01:08Z</dcterms:created>
  <dcterms:modified xsi:type="dcterms:W3CDTF">2017-10-28T00:23:18Z</dcterms:modified>
</cp:coreProperties>
</file>