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3740" activeTab="1"/>
  </bookViews>
  <sheets>
    <sheet name="OD600 reference point" sheetId="1" r:id="rId1"/>
    <sheet name="Fluorescein standard curve" sheetId="2" r:id="rId2"/>
    <sheet name="Raw Plate Reader Measurements" sheetId="3" r:id="rId3"/>
    <sheet name="Fluorescence Measurement" sheetId="4" r:id="rId4"/>
  </sheets>
  <calcPr calcId="145621"/>
</workbook>
</file>

<file path=xl/calcChain.xml><?xml version="1.0" encoding="utf-8"?>
<calcChain xmlns="http://schemas.openxmlformats.org/spreadsheetml/2006/main">
  <c r="AN80" i="4" l="1"/>
  <c r="AM80" i="4"/>
  <c r="AL80" i="4"/>
  <c r="AK80" i="4"/>
  <c r="AB80" i="4"/>
  <c r="AA80" i="4"/>
  <c r="Y80" i="4"/>
  <c r="U80" i="4"/>
  <c r="T80" i="4"/>
  <c r="L80" i="4"/>
  <c r="K80" i="4"/>
  <c r="J80" i="4"/>
  <c r="I80" i="4"/>
  <c r="E80" i="4"/>
  <c r="D80" i="4"/>
  <c r="C80" i="4"/>
  <c r="B80" i="4"/>
  <c r="AN79" i="4"/>
  <c r="AM79" i="4"/>
  <c r="AL79" i="4"/>
  <c r="AK79" i="4"/>
  <c r="AB79" i="4"/>
  <c r="AA79" i="4"/>
  <c r="U79" i="4"/>
  <c r="T79" i="4"/>
  <c r="L79" i="4"/>
  <c r="K79" i="4"/>
  <c r="J79" i="4"/>
  <c r="I79" i="4"/>
  <c r="E79" i="4"/>
  <c r="D79" i="4"/>
  <c r="C79" i="4"/>
  <c r="B79" i="4"/>
  <c r="AN78" i="4"/>
  <c r="AM78" i="4"/>
  <c r="AL78" i="4"/>
  <c r="AK78" i="4"/>
  <c r="AB78" i="4"/>
  <c r="AA78" i="4"/>
  <c r="U78" i="4"/>
  <c r="T78" i="4"/>
  <c r="L78" i="4"/>
  <c r="K78" i="4"/>
  <c r="J78" i="4"/>
  <c r="I78" i="4"/>
  <c r="E78" i="4"/>
  <c r="D78" i="4"/>
  <c r="C78" i="4"/>
  <c r="B78" i="4"/>
  <c r="AN77" i="4"/>
  <c r="AM77" i="4"/>
  <c r="AL77" i="4"/>
  <c r="AK77" i="4"/>
  <c r="AB77" i="4"/>
  <c r="AA77" i="4"/>
  <c r="X77" i="4"/>
  <c r="U77" i="4"/>
  <c r="T77" i="4"/>
  <c r="L77" i="4"/>
  <c r="K77" i="4"/>
  <c r="J77" i="4"/>
  <c r="I77" i="4"/>
  <c r="E77" i="4"/>
  <c r="D77" i="4"/>
  <c r="C77" i="4"/>
  <c r="B77" i="4"/>
  <c r="AN76" i="4"/>
  <c r="AM76" i="4"/>
  <c r="AL76" i="4"/>
  <c r="AK76" i="4"/>
  <c r="AB76" i="4"/>
  <c r="AA76" i="4"/>
  <c r="U76" i="4"/>
  <c r="T76" i="4"/>
  <c r="L76" i="4"/>
  <c r="K76" i="4"/>
  <c r="J76" i="4"/>
  <c r="I76" i="4"/>
  <c r="E76" i="4"/>
  <c r="D76" i="4"/>
  <c r="C76" i="4"/>
  <c r="B76" i="4"/>
  <c r="AN75" i="4"/>
  <c r="AM75" i="4"/>
  <c r="AL75" i="4"/>
  <c r="AK75" i="4"/>
  <c r="AB75" i="4"/>
  <c r="AA75" i="4"/>
  <c r="U75" i="4"/>
  <c r="T75" i="4"/>
  <c r="L75" i="4"/>
  <c r="K75" i="4"/>
  <c r="J75" i="4"/>
  <c r="I75" i="4"/>
  <c r="E75" i="4"/>
  <c r="D75" i="4"/>
  <c r="C75" i="4"/>
  <c r="B75" i="4"/>
  <c r="AN74" i="4"/>
  <c r="AM74" i="4"/>
  <c r="AL74" i="4"/>
  <c r="AK74" i="4"/>
  <c r="AB74" i="4"/>
  <c r="AA74" i="4"/>
  <c r="U74" i="4"/>
  <c r="T74" i="4"/>
  <c r="L74" i="4"/>
  <c r="K74" i="4"/>
  <c r="J74" i="4"/>
  <c r="I74" i="4"/>
  <c r="E74" i="4"/>
  <c r="D74" i="4"/>
  <c r="C74" i="4"/>
  <c r="B74" i="4"/>
  <c r="AN73" i="4"/>
  <c r="AM73" i="4"/>
  <c r="AL73" i="4"/>
  <c r="AK73" i="4"/>
  <c r="AB73" i="4"/>
  <c r="AA73" i="4"/>
  <c r="U73" i="4"/>
  <c r="T73" i="4"/>
  <c r="L73" i="4"/>
  <c r="K73" i="4"/>
  <c r="J73" i="4"/>
  <c r="I73" i="4"/>
  <c r="E73" i="4"/>
  <c r="D73" i="4"/>
  <c r="C73" i="4"/>
  <c r="B73" i="4"/>
  <c r="AN72" i="4"/>
  <c r="AM72" i="4"/>
  <c r="AL72" i="4"/>
  <c r="AK72" i="4"/>
  <c r="AB72" i="4"/>
  <c r="AA72" i="4"/>
  <c r="U72" i="4"/>
  <c r="T72" i="4"/>
  <c r="L72" i="4"/>
  <c r="K72" i="4"/>
  <c r="J72" i="4"/>
  <c r="I72" i="4"/>
  <c r="E72" i="4"/>
  <c r="D72" i="4"/>
  <c r="C72" i="4"/>
  <c r="B72" i="4"/>
  <c r="AN71" i="4"/>
  <c r="AM71" i="4"/>
  <c r="AL71" i="4"/>
  <c r="AK71" i="4"/>
  <c r="AB71" i="4"/>
  <c r="AA71" i="4"/>
  <c r="U71" i="4"/>
  <c r="T71" i="4"/>
  <c r="L71" i="4"/>
  <c r="K71" i="4"/>
  <c r="J71" i="4"/>
  <c r="I71" i="4"/>
  <c r="E71" i="4"/>
  <c r="D71" i="4"/>
  <c r="C71" i="4"/>
  <c r="B71" i="4"/>
  <c r="AN70" i="4"/>
  <c r="AM70" i="4"/>
  <c r="AL70" i="4"/>
  <c r="AK70" i="4"/>
  <c r="AB70" i="4"/>
  <c r="AA70" i="4"/>
  <c r="U70" i="4"/>
  <c r="T70" i="4"/>
  <c r="L70" i="4"/>
  <c r="K70" i="4"/>
  <c r="J70" i="4"/>
  <c r="I70" i="4"/>
  <c r="E70" i="4"/>
  <c r="D70" i="4"/>
  <c r="C70" i="4"/>
  <c r="B70" i="4"/>
  <c r="AN69" i="4"/>
  <c r="AM69" i="4"/>
  <c r="AL69" i="4"/>
  <c r="AK69" i="4"/>
  <c r="AB69" i="4"/>
  <c r="AA69" i="4"/>
  <c r="U69" i="4"/>
  <c r="T69" i="4"/>
  <c r="L69" i="4"/>
  <c r="K69" i="4"/>
  <c r="J69" i="4"/>
  <c r="I69" i="4"/>
  <c r="E69" i="4"/>
  <c r="D69" i="4"/>
  <c r="C69" i="4"/>
  <c r="B69" i="4"/>
  <c r="AN68" i="4"/>
  <c r="AM68" i="4"/>
  <c r="AL68" i="4"/>
  <c r="AK68" i="4"/>
  <c r="AB68" i="4"/>
  <c r="AA68" i="4"/>
  <c r="U68" i="4"/>
  <c r="T68" i="4"/>
  <c r="L68" i="4"/>
  <c r="K68" i="4"/>
  <c r="J68" i="4"/>
  <c r="I68" i="4"/>
  <c r="E68" i="4"/>
  <c r="D68" i="4"/>
  <c r="C68" i="4"/>
  <c r="B68" i="4"/>
  <c r="AN67" i="4"/>
  <c r="AM67" i="4"/>
  <c r="AL67" i="4"/>
  <c r="AK67" i="4"/>
  <c r="AB67" i="4"/>
  <c r="AA67" i="4"/>
  <c r="U67" i="4"/>
  <c r="T67" i="4"/>
  <c r="L67" i="4"/>
  <c r="K67" i="4"/>
  <c r="J67" i="4"/>
  <c r="I67" i="4"/>
  <c r="E67" i="4"/>
  <c r="D67" i="4"/>
  <c r="C67" i="4"/>
  <c r="B67" i="4"/>
  <c r="AN66" i="4"/>
  <c r="AM66" i="4"/>
  <c r="AL66" i="4"/>
  <c r="AK66" i="4"/>
  <c r="AB66" i="4"/>
  <c r="AA66" i="4"/>
  <c r="U66" i="4"/>
  <c r="T66" i="4"/>
  <c r="L66" i="4"/>
  <c r="K66" i="4"/>
  <c r="J66" i="4"/>
  <c r="I66" i="4"/>
  <c r="E66" i="4"/>
  <c r="D66" i="4"/>
  <c r="C66" i="4"/>
  <c r="B66" i="4"/>
  <c r="AN65" i="4"/>
  <c r="AM65" i="4"/>
  <c r="AL65" i="4"/>
  <c r="AK65" i="4"/>
  <c r="AB65" i="4"/>
  <c r="AA65" i="4"/>
  <c r="U65" i="4"/>
  <c r="T65" i="4"/>
  <c r="L65" i="4"/>
  <c r="Z65" i="4" s="1"/>
  <c r="K65" i="4"/>
  <c r="J65" i="4"/>
  <c r="I65" i="4"/>
  <c r="E65" i="4"/>
  <c r="D65" i="4"/>
  <c r="C65" i="4"/>
  <c r="B65" i="4"/>
  <c r="AN62" i="4"/>
  <c r="AM62" i="4"/>
  <c r="AL62" i="4"/>
  <c r="AK62" i="4"/>
  <c r="AB62" i="4"/>
  <c r="AA62" i="4"/>
  <c r="U62" i="4"/>
  <c r="T62" i="4"/>
  <c r="L62" i="4"/>
  <c r="K62" i="4"/>
  <c r="J62" i="4"/>
  <c r="I62" i="4"/>
  <c r="E62" i="4"/>
  <c r="D62" i="4"/>
  <c r="C62" i="4"/>
  <c r="B62" i="4"/>
  <c r="AN61" i="4"/>
  <c r="AM61" i="4"/>
  <c r="AL61" i="4"/>
  <c r="AK61" i="4"/>
  <c r="AB61" i="4"/>
  <c r="AA61" i="4"/>
  <c r="U61" i="4"/>
  <c r="T61" i="4"/>
  <c r="L61" i="4"/>
  <c r="K61" i="4"/>
  <c r="J61" i="4"/>
  <c r="I61" i="4"/>
  <c r="E61" i="4"/>
  <c r="D61" i="4"/>
  <c r="C61" i="4"/>
  <c r="B61" i="4"/>
  <c r="AN60" i="4"/>
  <c r="AM60" i="4"/>
  <c r="AL60" i="4"/>
  <c r="AK60" i="4"/>
  <c r="AB60" i="4"/>
  <c r="AA60" i="4"/>
  <c r="U60" i="4"/>
  <c r="T60" i="4"/>
  <c r="L60" i="4"/>
  <c r="Z60" i="4" s="1"/>
  <c r="K60" i="4"/>
  <c r="J60" i="4"/>
  <c r="I60" i="4"/>
  <c r="E60" i="4"/>
  <c r="D60" i="4"/>
  <c r="C60" i="4"/>
  <c r="B60" i="4"/>
  <c r="AN59" i="4"/>
  <c r="AM59" i="4"/>
  <c r="AL59" i="4"/>
  <c r="AK59" i="4"/>
  <c r="AB59" i="4"/>
  <c r="AA59" i="4"/>
  <c r="U59" i="4"/>
  <c r="T59" i="4"/>
  <c r="L59" i="4"/>
  <c r="K59" i="4"/>
  <c r="J59" i="4"/>
  <c r="I59" i="4"/>
  <c r="E59" i="4"/>
  <c r="D59" i="4"/>
  <c r="C59" i="4"/>
  <c r="B59" i="4"/>
  <c r="AN58" i="4"/>
  <c r="AM58" i="4"/>
  <c r="AL58" i="4"/>
  <c r="AK58" i="4"/>
  <c r="AB58" i="4"/>
  <c r="AA58" i="4"/>
  <c r="U58" i="4"/>
  <c r="T58" i="4"/>
  <c r="L58" i="4"/>
  <c r="K58" i="4"/>
  <c r="J58" i="4"/>
  <c r="I58" i="4"/>
  <c r="E58" i="4"/>
  <c r="D58" i="4"/>
  <c r="C58" i="4"/>
  <c r="B58" i="4"/>
  <c r="AN57" i="4"/>
  <c r="AM57" i="4"/>
  <c r="AL57" i="4"/>
  <c r="AK57" i="4"/>
  <c r="AB57" i="4"/>
  <c r="AA57" i="4"/>
  <c r="U57" i="4"/>
  <c r="T57" i="4"/>
  <c r="L57" i="4"/>
  <c r="Z57" i="4" s="1"/>
  <c r="K57" i="4"/>
  <c r="J57" i="4"/>
  <c r="I57" i="4"/>
  <c r="E57" i="4"/>
  <c r="D57" i="4"/>
  <c r="C57" i="4"/>
  <c r="B57" i="4"/>
  <c r="AN56" i="4"/>
  <c r="AM56" i="4"/>
  <c r="AL56" i="4"/>
  <c r="AK56" i="4"/>
  <c r="AB56" i="4"/>
  <c r="AA56" i="4"/>
  <c r="U56" i="4"/>
  <c r="T56" i="4"/>
  <c r="L56" i="4"/>
  <c r="K56" i="4"/>
  <c r="J56" i="4"/>
  <c r="I56" i="4"/>
  <c r="E56" i="4"/>
  <c r="D56" i="4"/>
  <c r="C56" i="4"/>
  <c r="B56" i="4"/>
  <c r="AN55" i="4"/>
  <c r="AM55" i="4"/>
  <c r="AL55" i="4"/>
  <c r="AK55" i="4"/>
  <c r="AB55" i="4"/>
  <c r="AA55" i="4"/>
  <c r="U55" i="4"/>
  <c r="T55" i="4"/>
  <c r="L55" i="4"/>
  <c r="K55" i="4"/>
  <c r="J55" i="4"/>
  <c r="I55" i="4"/>
  <c r="E55" i="4"/>
  <c r="D55" i="4"/>
  <c r="C55" i="4"/>
  <c r="B55" i="4"/>
  <c r="AN54" i="4"/>
  <c r="AM54" i="4"/>
  <c r="AL54" i="4"/>
  <c r="AK54" i="4"/>
  <c r="AB54" i="4"/>
  <c r="AA54" i="4"/>
  <c r="U54" i="4"/>
  <c r="T54" i="4"/>
  <c r="L54" i="4"/>
  <c r="Z54" i="4" s="1"/>
  <c r="K54" i="4"/>
  <c r="J54" i="4"/>
  <c r="I54" i="4"/>
  <c r="E54" i="4"/>
  <c r="D54" i="4"/>
  <c r="C54" i="4"/>
  <c r="B54" i="4"/>
  <c r="AN53" i="4"/>
  <c r="AM53" i="4"/>
  <c r="AL53" i="4"/>
  <c r="AK53" i="4"/>
  <c r="AB53" i="4"/>
  <c r="AA53" i="4"/>
  <c r="U53" i="4"/>
  <c r="T53" i="4"/>
  <c r="L53" i="4"/>
  <c r="K53" i="4"/>
  <c r="J53" i="4"/>
  <c r="I53" i="4"/>
  <c r="E53" i="4"/>
  <c r="D53" i="4"/>
  <c r="C53" i="4"/>
  <c r="B53" i="4"/>
  <c r="AN52" i="4"/>
  <c r="AM52" i="4"/>
  <c r="AL52" i="4"/>
  <c r="AK52" i="4"/>
  <c r="AB52" i="4"/>
  <c r="AA52" i="4"/>
  <c r="U52" i="4"/>
  <c r="T52" i="4"/>
  <c r="L52" i="4"/>
  <c r="K52" i="4"/>
  <c r="J52" i="4"/>
  <c r="I52" i="4"/>
  <c r="E52" i="4"/>
  <c r="D52" i="4"/>
  <c r="C52" i="4"/>
  <c r="B52" i="4"/>
  <c r="AN51" i="4"/>
  <c r="AM51" i="4"/>
  <c r="AL51" i="4"/>
  <c r="AK51" i="4"/>
  <c r="AB51" i="4"/>
  <c r="AA51" i="4"/>
  <c r="U51" i="4"/>
  <c r="T51" i="4"/>
  <c r="L51" i="4"/>
  <c r="K51" i="4"/>
  <c r="J51" i="4"/>
  <c r="I51" i="4"/>
  <c r="E51" i="4"/>
  <c r="D51" i="4"/>
  <c r="C51" i="4"/>
  <c r="B51" i="4"/>
  <c r="AN50" i="4"/>
  <c r="AM50" i="4"/>
  <c r="AL50" i="4"/>
  <c r="AK50" i="4"/>
  <c r="AB50" i="4"/>
  <c r="AA50" i="4"/>
  <c r="U50" i="4"/>
  <c r="T50" i="4"/>
  <c r="L50" i="4"/>
  <c r="K50" i="4"/>
  <c r="J50" i="4"/>
  <c r="I50" i="4"/>
  <c r="E50" i="4"/>
  <c r="D50" i="4"/>
  <c r="C50" i="4"/>
  <c r="B50" i="4"/>
  <c r="AN49" i="4"/>
  <c r="AM49" i="4"/>
  <c r="AL49" i="4"/>
  <c r="AK49" i="4"/>
  <c r="AB49" i="4"/>
  <c r="AA49" i="4"/>
  <c r="Y49" i="4"/>
  <c r="U49" i="4"/>
  <c r="T49" i="4"/>
  <c r="L49" i="4"/>
  <c r="K49" i="4"/>
  <c r="J49" i="4"/>
  <c r="I49" i="4"/>
  <c r="E49" i="4"/>
  <c r="D49" i="4"/>
  <c r="C49" i="4"/>
  <c r="B49" i="4"/>
  <c r="AN48" i="4"/>
  <c r="AM48" i="4"/>
  <c r="AL48" i="4"/>
  <c r="AK48" i="4"/>
  <c r="AB48" i="4"/>
  <c r="AA48" i="4"/>
  <c r="U48" i="4"/>
  <c r="T48" i="4"/>
  <c r="L48" i="4"/>
  <c r="K48" i="4"/>
  <c r="J48" i="4"/>
  <c r="I48" i="4"/>
  <c r="E48" i="4"/>
  <c r="D48" i="4"/>
  <c r="C48" i="4"/>
  <c r="B48" i="4"/>
  <c r="AN47" i="4"/>
  <c r="AM47" i="4"/>
  <c r="AL47" i="4"/>
  <c r="AK47" i="4"/>
  <c r="AB47" i="4"/>
  <c r="AA47" i="4"/>
  <c r="U47" i="4"/>
  <c r="T47" i="4"/>
  <c r="L47" i="4"/>
  <c r="K47" i="4"/>
  <c r="J47" i="4"/>
  <c r="I47" i="4"/>
  <c r="E47" i="4"/>
  <c r="D47" i="4"/>
  <c r="C47" i="4"/>
  <c r="B47" i="4"/>
  <c r="AN44" i="4"/>
  <c r="AM44" i="4"/>
  <c r="AL44" i="4"/>
  <c r="AK44" i="4"/>
  <c r="AB44" i="4"/>
  <c r="AA44" i="4"/>
  <c r="U44" i="4"/>
  <c r="T44" i="4"/>
  <c r="L44" i="4"/>
  <c r="K44" i="4"/>
  <c r="J44" i="4"/>
  <c r="I44" i="4"/>
  <c r="E44" i="4"/>
  <c r="D44" i="4"/>
  <c r="C44" i="4"/>
  <c r="B44" i="4"/>
  <c r="AN43" i="4"/>
  <c r="AM43" i="4"/>
  <c r="AL43" i="4"/>
  <c r="AK43" i="4"/>
  <c r="AB43" i="4"/>
  <c r="AA43" i="4"/>
  <c r="U43" i="4"/>
  <c r="T43" i="4"/>
  <c r="L43" i="4"/>
  <c r="K43" i="4"/>
  <c r="J43" i="4"/>
  <c r="I43" i="4"/>
  <c r="W43" i="4" s="1"/>
  <c r="E43" i="4"/>
  <c r="D43" i="4"/>
  <c r="C43" i="4"/>
  <c r="B43" i="4"/>
  <c r="AN42" i="4"/>
  <c r="AM42" i="4"/>
  <c r="AL42" i="4"/>
  <c r="AK42" i="4"/>
  <c r="AB42" i="4"/>
  <c r="AA42" i="4"/>
  <c r="U42" i="4"/>
  <c r="T42" i="4"/>
  <c r="L42" i="4"/>
  <c r="K42" i="4"/>
  <c r="J42" i="4"/>
  <c r="I42" i="4"/>
  <c r="E42" i="4"/>
  <c r="D42" i="4"/>
  <c r="C42" i="4"/>
  <c r="B42" i="4"/>
  <c r="AN41" i="4"/>
  <c r="AM41" i="4"/>
  <c r="AL41" i="4"/>
  <c r="AK41" i="4"/>
  <c r="AB41" i="4"/>
  <c r="AA41" i="4"/>
  <c r="U41" i="4"/>
  <c r="T41" i="4"/>
  <c r="L41" i="4"/>
  <c r="K41" i="4"/>
  <c r="J41" i="4"/>
  <c r="I41" i="4"/>
  <c r="E41" i="4"/>
  <c r="D41" i="4"/>
  <c r="C41" i="4"/>
  <c r="B41" i="4"/>
  <c r="AN40" i="4"/>
  <c r="AM40" i="4"/>
  <c r="AL40" i="4"/>
  <c r="AK40" i="4"/>
  <c r="AB40" i="4"/>
  <c r="AA40" i="4"/>
  <c r="U40" i="4"/>
  <c r="T40" i="4"/>
  <c r="L40" i="4"/>
  <c r="K40" i="4"/>
  <c r="J40" i="4"/>
  <c r="I40" i="4"/>
  <c r="E40" i="4"/>
  <c r="D40" i="4"/>
  <c r="C40" i="4"/>
  <c r="B40" i="4"/>
  <c r="AN39" i="4"/>
  <c r="AM39" i="4"/>
  <c r="AL39" i="4"/>
  <c r="AK39" i="4"/>
  <c r="AB39" i="4"/>
  <c r="AA39" i="4"/>
  <c r="U39" i="4"/>
  <c r="T39" i="4"/>
  <c r="L39" i="4"/>
  <c r="K39" i="4"/>
  <c r="J39" i="4"/>
  <c r="I39" i="4"/>
  <c r="E39" i="4"/>
  <c r="D39" i="4"/>
  <c r="C39" i="4"/>
  <c r="B39" i="4"/>
  <c r="AN38" i="4"/>
  <c r="AM38" i="4"/>
  <c r="AL38" i="4"/>
  <c r="AK38" i="4"/>
  <c r="AB38" i="4"/>
  <c r="AA38" i="4"/>
  <c r="U38" i="4"/>
  <c r="T38" i="4"/>
  <c r="L38" i="4"/>
  <c r="K38" i="4"/>
  <c r="J38" i="4"/>
  <c r="I38" i="4"/>
  <c r="E38" i="4"/>
  <c r="D38" i="4"/>
  <c r="C38" i="4"/>
  <c r="B38" i="4"/>
  <c r="AN37" i="4"/>
  <c r="AM37" i="4"/>
  <c r="AL37" i="4"/>
  <c r="AK37" i="4"/>
  <c r="AB37" i="4"/>
  <c r="AA37" i="4"/>
  <c r="U37" i="4"/>
  <c r="T37" i="4"/>
  <c r="L37" i="4"/>
  <c r="K37" i="4"/>
  <c r="J37" i="4"/>
  <c r="I37" i="4"/>
  <c r="E37" i="4"/>
  <c r="D37" i="4"/>
  <c r="C37" i="4"/>
  <c r="B37" i="4"/>
  <c r="AN36" i="4"/>
  <c r="AM36" i="4"/>
  <c r="AL36" i="4"/>
  <c r="AK36" i="4"/>
  <c r="AB36" i="4"/>
  <c r="AA36" i="4"/>
  <c r="U36" i="4"/>
  <c r="T36" i="4"/>
  <c r="L36" i="4"/>
  <c r="K36" i="4"/>
  <c r="J36" i="4"/>
  <c r="I36" i="4"/>
  <c r="E36" i="4"/>
  <c r="D36" i="4"/>
  <c r="C36" i="4"/>
  <c r="B36" i="4"/>
  <c r="AN35" i="4"/>
  <c r="AM35" i="4"/>
  <c r="AL35" i="4"/>
  <c r="AK35" i="4"/>
  <c r="AB35" i="4"/>
  <c r="AA35" i="4"/>
  <c r="U35" i="4"/>
  <c r="T35" i="4"/>
  <c r="L35" i="4"/>
  <c r="K35" i="4"/>
  <c r="J35" i="4"/>
  <c r="I35" i="4"/>
  <c r="E35" i="4"/>
  <c r="D35" i="4"/>
  <c r="C35" i="4"/>
  <c r="B35" i="4"/>
  <c r="AN34" i="4"/>
  <c r="AM34" i="4"/>
  <c r="AL34" i="4"/>
  <c r="AK34" i="4"/>
  <c r="AB34" i="4"/>
  <c r="AA34" i="4"/>
  <c r="U34" i="4"/>
  <c r="T34" i="4"/>
  <c r="L34" i="4"/>
  <c r="K34" i="4"/>
  <c r="J34" i="4"/>
  <c r="I34" i="4"/>
  <c r="E34" i="4"/>
  <c r="D34" i="4"/>
  <c r="C34" i="4"/>
  <c r="B34" i="4"/>
  <c r="AN33" i="4"/>
  <c r="AM33" i="4"/>
  <c r="AL33" i="4"/>
  <c r="AK33" i="4"/>
  <c r="AB33" i="4"/>
  <c r="AA33" i="4"/>
  <c r="U33" i="4"/>
  <c r="T33" i="4"/>
  <c r="L33" i="4"/>
  <c r="K33" i="4"/>
  <c r="J33" i="4"/>
  <c r="I33" i="4"/>
  <c r="E33" i="4"/>
  <c r="D33" i="4"/>
  <c r="C33" i="4"/>
  <c r="B33" i="4"/>
  <c r="AN32" i="4"/>
  <c r="AM32" i="4"/>
  <c r="AL32" i="4"/>
  <c r="AK32" i="4"/>
  <c r="AB32" i="4"/>
  <c r="AA32" i="4"/>
  <c r="U32" i="4"/>
  <c r="T32" i="4"/>
  <c r="L32" i="4"/>
  <c r="K32" i="4"/>
  <c r="J32" i="4"/>
  <c r="I32" i="4"/>
  <c r="E32" i="4"/>
  <c r="D32" i="4"/>
  <c r="C32" i="4"/>
  <c r="B32" i="4"/>
  <c r="AN31" i="4"/>
  <c r="AM31" i="4"/>
  <c r="AL31" i="4"/>
  <c r="AK31" i="4"/>
  <c r="AB31" i="4"/>
  <c r="AA31" i="4"/>
  <c r="U31" i="4"/>
  <c r="T31" i="4"/>
  <c r="L31" i="4"/>
  <c r="Z31" i="4" s="1"/>
  <c r="K31" i="4"/>
  <c r="J31" i="4"/>
  <c r="I31" i="4"/>
  <c r="E31" i="4"/>
  <c r="D31" i="4"/>
  <c r="C31" i="4"/>
  <c r="B31" i="4"/>
  <c r="AN30" i="4"/>
  <c r="AM30" i="4"/>
  <c r="AL30" i="4"/>
  <c r="AK30" i="4"/>
  <c r="AB30" i="4"/>
  <c r="AA30" i="4"/>
  <c r="U30" i="4"/>
  <c r="T30" i="4"/>
  <c r="L30" i="4"/>
  <c r="K30" i="4"/>
  <c r="J30" i="4"/>
  <c r="I30" i="4"/>
  <c r="E30" i="4"/>
  <c r="D30" i="4"/>
  <c r="C30" i="4"/>
  <c r="B30" i="4"/>
  <c r="AN29" i="4"/>
  <c r="AM29" i="4"/>
  <c r="AL29" i="4"/>
  <c r="AK29" i="4"/>
  <c r="AB29" i="4"/>
  <c r="AA29" i="4"/>
  <c r="U29" i="4"/>
  <c r="T29" i="4"/>
  <c r="L29" i="4"/>
  <c r="K29" i="4"/>
  <c r="J29" i="4"/>
  <c r="I29" i="4"/>
  <c r="E29" i="4"/>
  <c r="D29" i="4"/>
  <c r="C29" i="4"/>
  <c r="B29" i="4"/>
  <c r="AN26" i="4"/>
  <c r="AM26" i="4"/>
  <c r="AL26" i="4"/>
  <c r="AK26" i="4"/>
  <c r="AB26" i="4"/>
  <c r="AA26" i="4"/>
  <c r="U26" i="4"/>
  <c r="T26" i="4"/>
  <c r="L26" i="4"/>
  <c r="Z26" i="4" s="1"/>
  <c r="K26" i="4"/>
  <c r="J26" i="4"/>
  <c r="I26" i="4"/>
  <c r="E26" i="4"/>
  <c r="D26" i="4"/>
  <c r="C26" i="4"/>
  <c r="B26" i="4"/>
  <c r="AN25" i="4"/>
  <c r="AM25" i="4"/>
  <c r="AL25" i="4"/>
  <c r="AK25" i="4"/>
  <c r="AB25" i="4"/>
  <c r="AA25" i="4"/>
  <c r="U25" i="4"/>
  <c r="T25" i="4"/>
  <c r="L25" i="4"/>
  <c r="Z25" i="4" s="1"/>
  <c r="K25" i="4"/>
  <c r="J25" i="4"/>
  <c r="I25" i="4"/>
  <c r="E25" i="4"/>
  <c r="D25" i="4"/>
  <c r="C25" i="4"/>
  <c r="B25" i="4"/>
  <c r="AN24" i="4"/>
  <c r="AM24" i="4"/>
  <c r="AL24" i="4"/>
  <c r="AK24" i="4"/>
  <c r="AB24" i="4"/>
  <c r="AA24" i="4"/>
  <c r="U24" i="4"/>
  <c r="T24" i="4"/>
  <c r="L24" i="4"/>
  <c r="K24" i="4"/>
  <c r="J24" i="4"/>
  <c r="I24" i="4"/>
  <c r="E24" i="4"/>
  <c r="D24" i="4"/>
  <c r="C24" i="4"/>
  <c r="B24" i="4"/>
  <c r="AN23" i="4"/>
  <c r="AM23" i="4"/>
  <c r="AL23" i="4"/>
  <c r="AK23" i="4"/>
  <c r="AB23" i="4"/>
  <c r="AA23" i="4"/>
  <c r="U23" i="4"/>
  <c r="T23" i="4"/>
  <c r="L23" i="4"/>
  <c r="K23" i="4"/>
  <c r="J23" i="4"/>
  <c r="I23" i="4"/>
  <c r="E23" i="4"/>
  <c r="D23" i="4"/>
  <c r="C23" i="4"/>
  <c r="B23" i="4"/>
  <c r="AN22" i="4"/>
  <c r="AM22" i="4"/>
  <c r="AL22" i="4"/>
  <c r="AK22" i="4"/>
  <c r="AB22" i="4"/>
  <c r="AA22" i="4"/>
  <c r="U22" i="4"/>
  <c r="T22" i="4"/>
  <c r="L22" i="4"/>
  <c r="K22" i="4"/>
  <c r="J22" i="4"/>
  <c r="I22" i="4"/>
  <c r="E22" i="4"/>
  <c r="D22" i="4"/>
  <c r="C22" i="4"/>
  <c r="B22" i="4"/>
  <c r="AN21" i="4"/>
  <c r="AM21" i="4"/>
  <c r="AL21" i="4"/>
  <c r="AK21" i="4"/>
  <c r="AB21" i="4"/>
  <c r="AA21" i="4"/>
  <c r="Z21" i="4"/>
  <c r="U21" i="4"/>
  <c r="T21" i="4"/>
  <c r="L21" i="4"/>
  <c r="K21" i="4"/>
  <c r="J21" i="4"/>
  <c r="I21" i="4"/>
  <c r="W21" i="4" s="1"/>
  <c r="E21" i="4"/>
  <c r="D21" i="4"/>
  <c r="C21" i="4"/>
  <c r="B21" i="4"/>
  <c r="AN20" i="4"/>
  <c r="AM20" i="4"/>
  <c r="AL20" i="4"/>
  <c r="AK20" i="4"/>
  <c r="AB20" i="4"/>
  <c r="AA20" i="4"/>
  <c r="U20" i="4"/>
  <c r="T20" i="4"/>
  <c r="L20" i="4"/>
  <c r="K20" i="4"/>
  <c r="J20" i="4"/>
  <c r="I20" i="4"/>
  <c r="E20" i="4"/>
  <c r="D20" i="4"/>
  <c r="C20" i="4"/>
  <c r="B20" i="4"/>
  <c r="AN19" i="4"/>
  <c r="AM19" i="4"/>
  <c r="AL19" i="4"/>
  <c r="AK19" i="4"/>
  <c r="AB19" i="4"/>
  <c r="AA19" i="4"/>
  <c r="U19" i="4"/>
  <c r="T19" i="4"/>
  <c r="L19" i="4"/>
  <c r="K19" i="4"/>
  <c r="J19" i="4"/>
  <c r="I19" i="4"/>
  <c r="E19" i="4"/>
  <c r="D19" i="4"/>
  <c r="C19" i="4"/>
  <c r="B19" i="4"/>
  <c r="AN18" i="4"/>
  <c r="AM18" i="4"/>
  <c r="AL18" i="4"/>
  <c r="AK18" i="4"/>
  <c r="AB18" i="4"/>
  <c r="AA18" i="4"/>
  <c r="U18" i="4"/>
  <c r="T18" i="4"/>
  <c r="L18" i="4"/>
  <c r="K18" i="4"/>
  <c r="J18" i="4"/>
  <c r="I18" i="4"/>
  <c r="E18" i="4"/>
  <c r="D18" i="4"/>
  <c r="C18" i="4"/>
  <c r="B18" i="4"/>
  <c r="AN17" i="4"/>
  <c r="AM17" i="4"/>
  <c r="AL17" i="4"/>
  <c r="AK17" i="4"/>
  <c r="AB17" i="4"/>
  <c r="AA17" i="4"/>
  <c r="U17" i="4"/>
  <c r="T17" i="4"/>
  <c r="L17" i="4"/>
  <c r="K17" i="4"/>
  <c r="J17" i="4"/>
  <c r="I17" i="4"/>
  <c r="E17" i="4"/>
  <c r="D17" i="4"/>
  <c r="C17" i="4"/>
  <c r="B17" i="4"/>
  <c r="AN16" i="4"/>
  <c r="AM16" i="4"/>
  <c r="AL16" i="4"/>
  <c r="AK16" i="4"/>
  <c r="AB16" i="4"/>
  <c r="AA16" i="4"/>
  <c r="U16" i="4"/>
  <c r="T16" i="4"/>
  <c r="L16" i="4"/>
  <c r="K16" i="4"/>
  <c r="J16" i="4"/>
  <c r="I16" i="4"/>
  <c r="E16" i="4"/>
  <c r="D16" i="4"/>
  <c r="C16" i="4"/>
  <c r="B16" i="4"/>
  <c r="AN15" i="4"/>
  <c r="AM15" i="4"/>
  <c r="AL15" i="4"/>
  <c r="AK15" i="4"/>
  <c r="AB15" i="4"/>
  <c r="AA15" i="4"/>
  <c r="U15" i="4"/>
  <c r="T15" i="4"/>
  <c r="L15" i="4"/>
  <c r="K15" i="4"/>
  <c r="J15" i="4"/>
  <c r="I15" i="4"/>
  <c r="E15" i="4"/>
  <c r="D15" i="4"/>
  <c r="C15" i="4"/>
  <c r="B15" i="4"/>
  <c r="AN14" i="4"/>
  <c r="AM14" i="4"/>
  <c r="AL14" i="4"/>
  <c r="AK14" i="4"/>
  <c r="AB14" i="4"/>
  <c r="AA14" i="4"/>
  <c r="U14" i="4"/>
  <c r="T14" i="4"/>
  <c r="L14" i="4"/>
  <c r="Z14" i="4" s="1"/>
  <c r="K14" i="4"/>
  <c r="J14" i="4"/>
  <c r="I14" i="4"/>
  <c r="E14" i="4"/>
  <c r="D14" i="4"/>
  <c r="C14" i="4"/>
  <c r="B14" i="4"/>
  <c r="AN13" i="4"/>
  <c r="AM13" i="4"/>
  <c r="AL13" i="4"/>
  <c r="AK13" i="4"/>
  <c r="AB13" i="4"/>
  <c r="AA13" i="4"/>
  <c r="U13" i="4"/>
  <c r="T13" i="4"/>
  <c r="L13" i="4"/>
  <c r="K13" i="4"/>
  <c r="J13" i="4"/>
  <c r="I13" i="4"/>
  <c r="E13" i="4"/>
  <c r="D13" i="4"/>
  <c r="C13" i="4"/>
  <c r="B13" i="4"/>
  <c r="AN12" i="4"/>
  <c r="AM12" i="4"/>
  <c r="AL12" i="4"/>
  <c r="AK12" i="4"/>
  <c r="AB12" i="4"/>
  <c r="AA12" i="4"/>
  <c r="U12" i="4"/>
  <c r="T12" i="4"/>
  <c r="L12" i="4"/>
  <c r="K12" i="4"/>
  <c r="J12" i="4"/>
  <c r="I12" i="4"/>
  <c r="E12" i="4"/>
  <c r="D12" i="4"/>
  <c r="C12" i="4"/>
  <c r="B12" i="4"/>
  <c r="AN11" i="4"/>
  <c r="AM11" i="4"/>
  <c r="AL11" i="4"/>
  <c r="AK11" i="4"/>
  <c r="AB11" i="4"/>
  <c r="AA11" i="4"/>
  <c r="U11" i="4"/>
  <c r="T11" i="4"/>
  <c r="L11" i="4"/>
  <c r="K11" i="4"/>
  <c r="J11" i="4"/>
  <c r="I11" i="4"/>
  <c r="E11" i="4"/>
  <c r="D11" i="4"/>
  <c r="C11" i="4"/>
  <c r="B11" i="4"/>
  <c r="L8" i="4"/>
  <c r="K8" i="4"/>
  <c r="J8" i="4"/>
  <c r="I8" i="4"/>
  <c r="I9" i="4" s="1"/>
  <c r="E8" i="4"/>
  <c r="D8" i="4"/>
  <c r="C8" i="4"/>
  <c r="B8" i="4"/>
  <c r="B3" i="4"/>
  <c r="C28" i="2"/>
  <c r="D26" i="2"/>
  <c r="E26" i="2" s="1"/>
  <c r="F26" i="2" s="1"/>
  <c r="G26" i="2" s="1"/>
  <c r="H26" i="2" s="1"/>
  <c r="I26" i="2" s="1"/>
  <c r="J26" i="2" s="1"/>
  <c r="K26" i="2" s="1"/>
  <c r="L26" i="2" s="1"/>
  <c r="C26" i="2"/>
  <c r="M7" i="2"/>
  <c r="L7" i="2"/>
  <c r="K7" i="2"/>
  <c r="J7" i="2"/>
  <c r="I7" i="2"/>
  <c r="H7" i="2"/>
  <c r="G7" i="2"/>
  <c r="F7" i="2"/>
  <c r="E7" i="2"/>
  <c r="D7" i="2"/>
  <c r="C7" i="2"/>
  <c r="B7" i="2"/>
  <c r="M6" i="2"/>
  <c r="L6" i="2"/>
  <c r="K6" i="2"/>
  <c r="J6" i="2"/>
  <c r="I6" i="2"/>
  <c r="H6" i="2"/>
  <c r="G6" i="2"/>
  <c r="F6" i="2"/>
  <c r="E6" i="2"/>
  <c r="D6" i="2"/>
  <c r="C6" i="2"/>
  <c r="B6" i="2"/>
  <c r="C1" i="2"/>
  <c r="D1" i="2" s="1"/>
  <c r="E1" i="2" s="1"/>
  <c r="F1" i="2" s="1"/>
  <c r="G1" i="2" s="1"/>
  <c r="H1" i="2" s="1"/>
  <c r="I1" i="2" s="1"/>
  <c r="J1" i="2" s="1"/>
  <c r="K1" i="2" s="1"/>
  <c r="L1" i="2" s="1"/>
  <c r="C6" i="1"/>
  <c r="B7" i="1" s="1"/>
  <c r="B9" i="1" s="1"/>
  <c r="B2" i="4" s="1"/>
  <c r="B6" i="1"/>
  <c r="Q78" i="4" l="1"/>
  <c r="Y78" i="4"/>
  <c r="X75" i="4"/>
  <c r="Y70" i="4"/>
  <c r="X67" i="4"/>
  <c r="Y60" i="4"/>
  <c r="X57" i="4"/>
  <c r="Y52" i="4"/>
  <c r="X49" i="4"/>
  <c r="Y42" i="4"/>
  <c r="X39" i="4"/>
  <c r="Y33" i="4"/>
  <c r="Y29" i="4"/>
  <c r="Y23" i="4"/>
  <c r="Y19" i="4"/>
  <c r="Y15" i="4"/>
  <c r="Y11" i="4"/>
  <c r="X19" i="4"/>
  <c r="X58" i="4"/>
  <c r="Y53" i="4"/>
  <c r="Y43" i="4"/>
  <c r="X40" i="4"/>
  <c r="Z38" i="4"/>
  <c r="X78" i="4"/>
  <c r="Z76" i="4"/>
  <c r="Y73" i="4"/>
  <c r="X70" i="4"/>
  <c r="Z68" i="4"/>
  <c r="Y65" i="4"/>
  <c r="X60" i="4"/>
  <c r="Z58" i="4"/>
  <c r="Y55" i="4"/>
  <c r="X52" i="4"/>
  <c r="Z50" i="4"/>
  <c r="Y47" i="4"/>
  <c r="X42" i="4"/>
  <c r="Z40" i="4"/>
  <c r="Y37" i="4"/>
  <c r="X33" i="4"/>
  <c r="X29" i="4"/>
  <c r="X23" i="4"/>
  <c r="X15" i="4"/>
  <c r="X11" i="4"/>
  <c r="X34" i="4"/>
  <c r="Z79" i="4"/>
  <c r="Y76" i="4"/>
  <c r="X73" i="4"/>
  <c r="Y68" i="4"/>
  <c r="X65" i="4"/>
  <c r="Y58" i="4"/>
  <c r="X55" i="4"/>
  <c r="Y50" i="4"/>
  <c r="X47" i="4"/>
  <c r="Y40" i="4"/>
  <c r="X37" i="4"/>
  <c r="Y34" i="4"/>
  <c r="Y30" i="4"/>
  <c r="Y24" i="4"/>
  <c r="Y20" i="4"/>
  <c r="Y16" i="4"/>
  <c r="Y12" i="4"/>
  <c r="X76" i="4"/>
  <c r="Y71" i="4"/>
  <c r="X68" i="4"/>
  <c r="Y61" i="4"/>
  <c r="Z56" i="4"/>
  <c r="X50" i="4"/>
  <c r="Y79" i="4"/>
  <c r="Z74" i="4"/>
  <c r="Z66" i="4"/>
  <c r="Z48" i="4"/>
  <c r="X79" i="4"/>
  <c r="X61" i="4"/>
  <c r="X43" i="4"/>
  <c r="Y21" i="4"/>
  <c r="X17" i="4"/>
  <c r="X12" i="4"/>
  <c r="X16" i="4"/>
  <c r="Y18" i="4"/>
  <c r="X53" i="4"/>
  <c r="X30" i="4"/>
  <c r="Z62" i="4"/>
  <c r="Z59" i="4"/>
  <c r="Y38" i="4"/>
  <c r="Y35" i="4"/>
  <c r="X26" i="4"/>
  <c r="Z13" i="4"/>
  <c r="Z80" i="4"/>
  <c r="Z70" i="4"/>
  <c r="Z49" i="4"/>
  <c r="Z17" i="4"/>
  <c r="Z69" i="4"/>
  <c r="Y66" i="4"/>
  <c r="Z51" i="4"/>
  <c r="Y48" i="4"/>
  <c r="Y25" i="4"/>
  <c r="X21" i="4"/>
  <c r="Z18" i="4"/>
  <c r="Y14" i="4"/>
  <c r="X14" i="4"/>
  <c r="X71" i="4"/>
  <c r="Y26" i="4"/>
  <c r="X22" i="4"/>
  <c r="Z77" i="4"/>
  <c r="Y74" i="4"/>
  <c r="Z44" i="4"/>
  <c r="Z41" i="4"/>
  <c r="Z19" i="4"/>
  <c r="Y77" i="4"/>
  <c r="Z67" i="4"/>
  <c r="Y41" i="4"/>
  <c r="X38" i="4"/>
  <c r="X35" i="4"/>
  <c r="Z23" i="4"/>
  <c r="Y72" i="4"/>
  <c r="Y69" i="4"/>
  <c r="X66" i="4"/>
  <c r="Y54" i="4"/>
  <c r="Y51" i="4"/>
  <c r="X48" i="4"/>
  <c r="Y36" i="4"/>
  <c r="Y31" i="4"/>
  <c r="X25" i="4"/>
  <c r="Z22" i="4"/>
  <c r="X20" i="4"/>
  <c r="Z11" i="4"/>
  <c r="Z15" i="4"/>
  <c r="Y56" i="4"/>
  <c r="Z32" i="4"/>
  <c r="Y44" i="4"/>
  <c r="Y32" i="4"/>
  <c r="Y75" i="4"/>
  <c r="X72" i="4"/>
  <c r="X69" i="4"/>
  <c r="Y57" i="4"/>
  <c r="X54" i="4"/>
  <c r="X51" i="4"/>
  <c r="Y39" i="4"/>
  <c r="X36" i="4"/>
  <c r="X31" i="4"/>
  <c r="X24" i="4"/>
  <c r="Y22" i="4"/>
  <c r="X18" i="4"/>
  <c r="X74" i="4"/>
  <c r="Y62" i="4"/>
  <c r="Y59" i="4"/>
  <c r="X56" i="4"/>
  <c r="Z52" i="4"/>
  <c r="X13" i="4"/>
  <c r="R29" i="4"/>
  <c r="Y13" i="4"/>
  <c r="P36" i="4"/>
  <c r="Z42" i="4"/>
  <c r="X62" i="4"/>
  <c r="Q50" i="4"/>
  <c r="Z36" i="4"/>
  <c r="X59" i="4"/>
  <c r="Z20" i="4"/>
  <c r="X32" i="4"/>
  <c r="Q40" i="4"/>
  <c r="Z47" i="4"/>
  <c r="Y67" i="4"/>
  <c r="Z72" i="4"/>
  <c r="Z75" i="4"/>
  <c r="W79" i="4"/>
  <c r="Y17" i="4"/>
  <c r="R33" i="4"/>
  <c r="X41" i="4"/>
  <c r="W61" i="4"/>
  <c r="P73" i="4"/>
  <c r="Z78" i="4"/>
  <c r="P58" i="4"/>
  <c r="Z29" i="4"/>
  <c r="Z33" i="4"/>
  <c r="Z39" i="4"/>
  <c r="Q60" i="4"/>
  <c r="S34" i="4"/>
  <c r="X44" i="4"/>
  <c r="W17" i="4"/>
  <c r="P20" i="4"/>
  <c r="W41" i="4"/>
  <c r="W44" i="4"/>
  <c r="Q57" i="4"/>
  <c r="W38" i="4"/>
  <c r="P66" i="4"/>
  <c r="X80" i="4"/>
  <c r="W24" i="4"/>
  <c r="Z34" i="4"/>
  <c r="Z37" i="4"/>
  <c r="W53" i="4"/>
  <c r="Z55" i="4"/>
  <c r="W71" i="4"/>
  <c r="Z73" i="4"/>
  <c r="W34" i="4"/>
  <c r="W13" i="4"/>
  <c r="P16" i="4"/>
  <c r="W77" i="4"/>
  <c r="W30" i="4"/>
  <c r="W35" i="4"/>
  <c r="Z61" i="4"/>
  <c r="W74" i="4"/>
  <c r="P17" i="4"/>
  <c r="W20" i="4"/>
  <c r="R66" i="4"/>
  <c r="Z16" i="4"/>
  <c r="Z12" i="4"/>
  <c r="W59" i="4"/>
  <c r="W62" i="4"/>
  <c r="W80" i="4"/>
  <c r="Z43" i="4"/>
  <c r="W56" i="4"/>
  <c r="B9" i="4"/>
  <c r="Q11" i="4" s="1"/>
  <c r="S12" i="4"/>
  <c r="W16" i="4"/>
  <c r="Z30" i="4"/>
  <c r="W31" i="4"/>
  <c r="Q32" i="4"/>
  <c r="Z35" i="4"/>
  <c r="W51" i="4"/>
  <c r="W54" i="4"/>
  <c r="W69" i="4"/>
  <c r="W72" i="4"/>
  <c r="S11" i="4"/>
  <c r="Q51" i="4"/>
  <c r="W12" i="4"/>
  <c r="S21" i="4"/>
  <c r="S23" i="4"/>
  <c r="Z24" i="4"/>
  <c r="W25" i="4"/>
  <c r="P38" i="4"/>
  <c r="S40" i="4"/>
  <c r="W48" i="4"/>
  <c r="Z53" i="4"/>
  <c r="P56" i="4"/>
  <c r="S58" i="4"/>
  <c r="W66" i="4"/>
  <c r="Z71" i="4"/>
  <c r="S76" i="4"/>
  <c r="Q77" i="4"/>
  <c r="W58" i="4"/>
  <c r="W68" i="4"/>
  <c r="R70" i="4"/>
  <c r="W40" i="4"/>
  <c r="W76" i="4"/>
  <c r="W11" i="4"/>
  <c r="W15" i="4"/>
  <c r="W19" i="4"/>
  <c r="W23" i="4"/>
  <c r="W29" i="4"/>
  <c r="W33" i="4"/>
  <c r="W37" i="4"/>
  <c r="W47" i="4"/>
  <c r="R49" i="4"/>
  <c r="S52" i="4"/>
  <c r="W55" i="4"/>
  <c r="W65" i="4"/>
  <c r="W73" i="4"/>
  <c r="R75" i="4"/>
  <c r="S26" i="4"/>
  <c r="S32" i="4"/>
  <c r="W42" i="4"/>
  <c r="W52" i="4"/>
  <c r="R54" i="4"/>
  <c r="S57" i="4"/>
  <c r="W60" i="4"/>
  <c r="W70" i="4"/>
  <c r="W78" i="4"/>
  <c r="R80" i="4"/>
  <c r="W50" i="4"/>
  <c r="W14" i="4"/>
  <c r="W18" i="4"/>
  <c r="W22" i="4"/>
  <c r="W26" i="4"/>
  <c r="W32" i="4"/>
  <c r="W36" i="4"/>
  <c r="W39" i="4"/>
  <c r="W49" i="4"/>
  <c r="R51" i="4"/>
  <c r="S54" i="4"/>
  <c r="W57" i="4"/>
  <c r="W67" i="4"/>
  <c r="W75" i="4"/>
  <c r="R77" i="4"/>
  <c r="S77" i="4" l="1"/>
  <c r="S16" i="4"/>
  <c r="R31" i="4"/>
  <c r="P22" i="4"/>
  <c r="P19" i="4"/>
  <c r="R19" i="4"/>
  <c r="S70" i="4"/>
  <c r="P74" i="4"/>
  <c r="R14" i="4"/>
  <c r="S48" i="4"/>
  <c r="R48" i="4"/>
  <c r="P61" i="4"/>
  <c r="P78" i="4"/>
  <c r="R26" i="4"/>
  <c r="S44" i="4"/>
  <c r="S18" i="4"/>
  <c r="R60" i="4"/>
  <c r="Q13" i="4"/>
  <c r="P44" i="4"/>
  <c r="P34" i="4"/>
  <c r="Q76" i="4"/>
  <c r="P49" i="4"/>
  <c r="P14" i="4"/>
  <c r="R41" i="4"/>
  <c r="S47" i="4"/>
  <c r="R39" i="4"/>
  <c r="R78" i="4"/>
  <c r="R32" i="4"/>
  <c r="S56" i="4"/>
  <c r="R79" i="4"/>
  <c r="R61" i="4"/>
  <c r="R43" i="4"/>
  <c r="S25" i="4"/>
  <c r="P48" i="4"/>
  <c r="S31" i="4"/>
  <c r="R71" i="4"/>
  <c r="P21" i="4"/>
  <c r="Q31" i="4"/>
  <c r="S38" i="4"/>
  <c r="Q74" i="4"/>
  <c r="P11" i="4"/>
  <c r="R13" i="4"/>
  <c r="P24" i="4"/>
  <c r="P47" i="4"/>
  <c r="Q30" i="4"/>
  <c r="Q68" i="4"/>
  <c r="Q33" i="4"/>
  <c r="Q56" i="4"/>
  <c r="P68" i="4"/>
  <c r="Q67" i="4"/>
  <c r="P25" i="4"/>
  <c r="Q54" i="4"/>
  <c r="P33" i="4"/>
  <c r="S72" i="4"/>
  <c r="S75" i="4"/>
  <c r="R55" i="4"/>
  <c r="S66" i="4"/>
  <c r="R53" i="4"/>
  <c r="R56" i="4"/>
  <c r="S19" i="4"/>
  <c r="Q37" i="4"/>
  <c r="Q15" i="4"/>
  <c r="P23" i="4"/>
  <c r="R72" i="4"/>
  <c r="S42" i="4"/>
  <c r="P80" i="4"/>
  <c r="S29" i="4"/>
  <c r="S68" i="4"/>
  <c r="P70" i="4"/>
  <c r="Q22" i="4"/>
  <c r="S14" i="4"/>
  <c r="R44" i="4"/>
  <c r="S62" i="4"/>
  <c r="R52" i="4"/>
  <c r="S67" i="4"/>
  <c r="R42" i="4"/>
  <c r="S60" i="4"/>
  <c r="S55" i="4"/>
  <c r="Q62" i="4"/>
  <c r="Q44" i="4"/>
  <c r="P30" i="4"/>
  <c r="P13" i="4"/>
  <c r="R50" i="4"/>
  <c r="P77" i="4"/>
  <c r="P59" i="4"/>
  <c r="P41" i="4"/>
  <c r="R21" i="4"/>
  <c r="S59" i="4"/>
  <c r="R25" i="4"/>
  <c r="S53" i="4"/>
  <c r="P51" i="4"/>
  <c r="R22" i="4"/>
  <c r="Q48" i="4"/>
  <c r="S20" i="4"/>
  <c r="S24" i="4"/>
  <c r="S30" i="4"/>
  <c r="Q73" i="4"/>
  <c r="Q18" i="4"/>
  <c r="P60" i="4"/>
  <c r="Q43" i="4"/>
  <c r="P15" i="4"/>
  <c r="P57" i="4"/>
  <c r="P40" i="4"/>
  <c r="S13" i="4"/>
  <c r="Q26" i="4"/>
  <c r="P50" i="4"/>
  <c r="R36" i="4"/>
  <c r="Q49" i="4"/>
  <c r="S51" i="4"/>
  <c r="Q66" i="4"/>
  <c r="Q70" i="4"/>
  <c r="P53" i="4"/>
  <c r="R17" i="4"/>
  <c r="Q25" i="4"/>
  <c r="Q19" i="4"/>
  <c r="Q65" i="4"/>
  <c r="R69" i="4"/>
  <c r="S49" i="4"/>
  <c r="P35" i="4"/>
  <c r="P62" i="4"/>
  <c r="S35" i="4"/>
  <c r="S41" i="4"/>
  <c r="P52" i="4"/>
  <c r="Q35" i="4"/>
  <c r="R62" i="4"/>
  <c r="S39" i="4"/>
  <c r="R57" i="4"/>
  <c r="S73" i="4"/>
  <c r="Q80" i="4"/>
  <c r="S61" i="4"/>
  <c r="S43" i="4"/>
  <c r="Q72" i="4"/>
  <c r="P31" i="4"/>
  <c r="R76" i="4"/>
  <c r="R58" i="4"/>
  <c r="R40" i="4"/>
  <c r="Q17" i="4"/>
  <c r="Q21" i="4"/>
  <c r="R47" i="4"/>
  <c r="Q39" i="4"/>
  <c r="P79" i="4"/>
  <c r="P43" i="4"/>
  <c r="Q75" i="4"/>
  <c r="R38" i="4"/>
  <c r="Q47" i="4"/>
  <c r="S15" i="4"/>
  <c r="Q55" i="4"/>
  <c r="P76" i="4"/>
  <c r="Q42" i="4"/>
  <c r="Q58" i="4"/>
  <c r="P26" i="4"/>
  <c r="P39" i="4"/>
  <c r="Q61" i="4"/>
  <c r="R23" i="4"/>
  <c r="R73" i="4"/>
  <c r="R68" i="4"/>
  <c r="R16" i="4"/>
  <c r="Q20" i="4"/>
  <c r="R34" i="4"/>
  <c r="Q12" i="4"/>
  <c r="Q34" i="4"/>
  <c r="R24" i="4"/>
  <c r="Q79" i="4"/>
  <c r="R12" i="4"/>
  <c r="R20" i="4"/>
  <c r="Q16" i="4"/>
  <c r="R15" i="4"/>
  <c r="Q53" i="4"/>
  <c r="R11" i="4"/>
  <c r="Q71" i="4"/>
  <c r="R30" i="4"/>
  <c r="Q24" i="4"/>
  <c r="P54" i="4"/>
  <c r="P29" i="4"/>
  <c r="Q38" i="4"/>
  <c r="S22" i="4"/>
  <c r="R37" i="4"/>
  <c r="R74" i="4"/>
  <c r="R65" i="4"/>
  <c r="P12" i="4"/>
  <c r="S50" i="4"/>
  <c r="P71" i="4"/>
  <c r="R67" i="4"/>
  <c r="S74" i="4"/>
  <c r="S17" i="4"/>
  <c r="Q14" i="4"/>
  <c r="R59" i="4"/>
  <c r="S37" i="4"/>
  <c r="S80" i="4"/>
  <c r="S33" i="4"/>
  <c r="S36" i="4"/>
  <c r="S78" i="4"/>
  <c r="S65" i="4"/>
  <c r="S79" i="4"/>
  <c r="Q59" i="4"/>
  <c r="Q41" i="4"/>
  <c r="Q69" i="4"/>
  <c r="R18" i="4"/>
  <c r="P69" i="4"/>
  <c r="S69" i="4"/>
  <c r="Q36" i="4"/>
  <c r="S71" i="4"/>
  <c r="P72" i="4"/>
  <c r="R35" i="4"/>
  <c r="P65" i="4"/>
  <c r="Q29" i="4"/>
  <c r="P75" i="4"/>
  <c r="Q52" i="4"/>
  <c r="P42" i="4"/>
  <c r="P67" i="4"/>
  <c r="Q23" i="4"/>
  <c r="P37" i="4"/>
  <c r="P32" i="4"/>
  <c r="P55" i="4"/>
  <c r="P18" i="4"/>
</calcChain>
</file>

<file path=xl/sharedStrings.xml><?xml version="1.0" encoding="utf-8"?>
<sst xmlns="http://schemas.openxmlformats.org/spreadsheetml/2006/main" count="908" uniqueCount="171">
  <si>
    <t>LUDOX-HS40</t>
  </si>
  <si>
    <t>H2O</t>
  </si>
  <si>
    <t>Replicate 1</t>
  </si>
  <si>
    <t>Enter Abs600 absorbance measurements into blue cells</t>
  </si>
  <si>
    <t>Replicate 2</t>
  </si>
  <si>
    <t>Gold cells are calculated</t>
  </si>
  <si>
    <t>Replicate 3</t>
  </si>
  <si>
    <t>Replicate 4</t>
  </si>
  <si>
    <t>Arith. Mean</t>
  </si>
  <si>
    <t>Corrected Abs600</t>
  </si>
  <si>
    <t>Corrected value is particle-only contribution</t>
  </si>
  <si>
    <t>Reference OD600</t>
  </si>
  <si>
    <t>Reference value is for 100uL of LUDOX-HS40 in a well of a standard 96-well flat-bottom plate</t>
  </si>
  <si>
    <t>OD600/Abs600</t>
  </si>
  <si>
    <t>Corrected value = scaling factor * measured value</t>
  </si>
  <si>
    <t>uM Fluorescein</t>
  </si>
  <si>
    <t>Enter fluorescence measurements into blue cells</t>
  </si>
  <si>
    <t>Values measured are fluorescence from 100uL of X uM fluorescein solution</t>
  </si>
  <si>
    <t>Arith. Std.Dev.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</si>
  <si>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</si>
  <si>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</si>
  <si>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</si>
  <si>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</si>
  <si>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</si>
  <si>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uM Fluorescein/a.u.</t>
  </si>
  <si>
    <t>Mean um Fluorescein/a.u.</t>
  </si>
  <si>
    <t>---</t>
  </si>
  <si>
    <t>Mean of med-high levels: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</si>
  <si>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</si>
  <si>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</si>
  <si>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Raw Plate Readings</t>
  </si>
  <si>
    <t>If you followed the recommended plate layout:</t>
  </si>
  <si>
    <t>Copy fluorescence and Abs600 measurements from your plate reader into blue cells</t>
  </si>
  <si>
    <t>They will automatically propagate into the correct locations in the Fluorescence Measurement Sheet</t>
  </si>
  <si>
    <t>Fluorescence Raw Readings:</t>
  </si>
  <si>
    <t>Abs600 Raw Readings:</t>
  </si>
  <si>
    <t>Hour 0:</t>
  </si>
  <si>
    <t>Neg. Control</t>
  </si>
  <si>
    <t>Pos. Control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</si>
  <si>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</si>
  <si>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</si>
  <si>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</si>
  <si>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</si>
  <si>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</si>
  <si>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</si>
  <si>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</si>
  <si>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Colony 1, Replicate 1</t>
  </si>
  <si>
    <t>Colony 1, Replicate 2</t>
  </si>
  <si>
    <t>Colony 1, Replicate 3</t>
  </si>
  <si>
    <t>Colony 1, Replicate 4</t>
  </si>
  <si>
    <t>Colony 2, Replicate 1</t>
  </si>
  <si>
    <t>Colony 2, Replicate 2</t>
  </si>
  <si>
    <t>Colony 2, Replicate 3</t>
  </si>
  <si>
    <t>Colony 2, Replicate 4</t>
  </si>
  <si>
    <t>Hour 2:</t>
  </si>
  <si>
    <t>Hour 4:</t>
  </si>
  <si>
    <t>Hour 6:</t>
  </si>
  <si>
    <t>Plate pattern: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</si>
  <si>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</si>
  <si>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</si>
  <si>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</si>
  <si>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</si>
  <si>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</si>
  <si>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</si>
  <si>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</si>
  <si>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</si>
  <si>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</si>
  <si>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</si>
  <si>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</si>
  <si>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</si>
  <si>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</si>
  <si>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</si>
  <si>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</si>
  <si>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</si>
  <si>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</si>
  <si>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</si>
  <si>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</si>
  <si>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</si>
  <si>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</si>
  <si>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</si>
  <si>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</si>
  <si>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</si>
  <si>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</si>
  <si>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</si>
  <si>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</si>
  <si>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</si>
  <si>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</si>
  <si>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</si>
  <si>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</si>
  <si>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</si>
  <si>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</si>
  <si>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</si>
  <si>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</si>
  <si>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</si>
  <si>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</si>
  <si>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</si>
  <si>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</si>
  <si>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</si>
  <si>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</si>
  <si>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</si>
  <si>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</si>
  <si>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</si>
  <si>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</si>
  <si>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</si>
  <si>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</si>
  <si>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</si>
  <si>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</si>
  <si>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</si>
  <si>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</si>
  <si>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</si>
  <si>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</si>
  <si>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</si>
  <si>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</si>
  <si>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</si>
  <si>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</si>
  <si>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</si>
  <si>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</si>
  <si>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</si>
  <si>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</si>
  <si>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</si>
  <si>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</si>
  <si>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</si>
  <si>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</si>
  <si>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</si>
  <si>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</si>
  <si>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</si>
  <si>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</si>
  <si>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</si>
  <si>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</si>
  <si>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</si>
  <si>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Unit Scaling Factors:</t>
  </si>
  <si>
    <t>These are imported from the prior two sheets</t>
  </si>
  <si>
    <t>Enter fluorescence and Abs600 measurements into blue cells on "Raw Plate Reader Measurements"</t>
  </si>
  <si>
    <t>They will be copied into the green cells on this sheet.</t>
  </si>
  <si>
    <t>If you have more replicates, unhide the extra columns</t>
  </si>
  <si>
    <t>Experimental Values:</t>
  </si>
  <si>
    <t>Raw Abs600</t>
  </si>
  <si>
    <t>Raw Fluorescence</t>
  </si>
  <si>
    <t>Sample set:</t>
  </si>
  <si>
    <t>Replicate 5</t>
  </si>
  <si>
    <t>Replicate 6</t>
  </si>
  <si>
    <t>Blank media</t>
  </si>
  <si>
    <t>Blank mean:</t>
  </si>
  <si>
    <t>OD - Background</t>
  </si>
  <si>
    <t>Fluorescence - Background</t>
  </si>
  <si>
    <t>uM Fluorescein / OD600</t>
  </si>
  <si>
    <t>Summary Statistics</t>
  </si>
  <si>
    <t>Ln uM FITC / OD600</t>
  </si>
  <si>
    <t>Geo. Mean</t>
  </si>
  <si>
    <t>Geo. Std. Dev.</t>
  </si>
  <si>
    <t>Negative Control (Colony 1)</t>
  </si>
  <si>
    <t>Negative Control (Colony 2)</t>
  </si>
  <si>
    <t>Positive Control (Colony 1)</t>
  </si>
  <si>
    <t>Positive Control (Colony 2)</t>
  </si>
  <si>
    <t>Test Device 1: J23101.BCD2.E0040.B0015 (Colony 1)</t>
  </si>
  <si>
    <t>Test Device 1: J23101.BCD2.E0040.B0015 (Colony 2)</t>
  </si>
  <si>
    <t>Test Device 2: J23106.BCD2.E0040.B0015 (Colony 1)</t>
  </si>
  <si>
    <t>Test Device 2: J23106.BCD2.E0040.B0015 (Colony 2)</t>
  </si>
  <si>
    <t>Test Device 3: J23117.BCD2.E0040.B0015 (Colony 1)</t>
  </si>
  <si>
    <t>Test Device 3: J23117.BCD2.E0040.B0015 (Colony 2)</t>
  </si>
  <si>
    <t>Test Device 4: J23101+I13504 (Colony 1)</t>
  </si>
  <si>
    <t>Test Device 4: J23101+I13504 (Colony 2)</t>
  </si>
  <si>
    <t>Test Device 5: J23106+I13504 (Colony 1)</t>
  </si>
  <si>
    <t>Test Device 5: J23106+I13504 (Colony 2)</t>
  </si>
  <si>
    <t>Test Device 6: J23117+I13504 (Colony 1)</t>
  </si>
  <si>
    <t>Test Device 6: J23117+I13504 (Colony 2)</t>
  </si>
  <si>
    <t>Colony 2, Replicate 1</t>
    <phoneticPr fontId="6" type="noConversion"/>
  </si>
  <si>
    <t>Colony 2, Replicate 2</t>
    <phoneticPr fontId="6" type="noConversion"/>
  </si>
  <si>
    <t>Colony 2, Replicate 3</t>
    <phoneticPr fontId="6" type="noConversion"/>
  </si>
  <si>
    <t>Colony 2, Replicate 4</t>
    <phoneticPr fontId="6" type="noConversion"/>
  </si>
  <si>
    <t>LB + Chlor (blank)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</si>
</sst>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8" x14ac:knownFonts="1">
    <font>
      <sz val="11"/>
      <color indexed="8"/>
      <name val="Calibri"/>
    </font>
    <font>
      <b/>
      <sz val="11"/>
      <color indexed="12"/>
      <name val="Calibri"/>
    </font>
    <font>
      <i/>
      <sz val="11"/>
      <color indexed="8"/>
      <name val="Calibri"/>
    </font>
    <font>
      <b/>
      <sz val="11"/>
      <color indexed="8"/>
      <name val="Calibri"/>
    </font>
    <font>
      <b/>
      <sz val="14"/>
      <color indexed="8"/>
      <name val="Calibri"/>
    </font>
    <font>
      <b/>
      <sz val="12"/>
      <color indexed="8"/>
      <name val="Calibri"/>
    </font>
    <font>
      <sz val="9"/>
      <name val="宋体"/>
      <family val="3"/>
      <charset val="134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9"/>
        <bgColor auto="1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4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49" fontId="0" fillId="2" borderId="2" xfId="0" applyNumberFormat="1" applyFont="1" applyFill="1" applyBorder="1" applyAlignment="1"/>
    <xf numFmtId="49" fontId="0" fillId="2" borderId="3" xfId="0" applyNumberFormat="1" applyFont="1" applyFill="1" applyBorder="1" applyAlignment="1"/>
    <xf numFmtId="0" fontId="0" fillId="3" borderId="4" xfId="0" applyNumberFormat="1" applyFont="1" applyFill="1" applyBorder="1" applyAlignment="1"/>
    <xf numFmtId="0" fontId="0" fillId="0" borderId="5" xfId="0" applyFont="1" applyBorder="1" applyAlignment="1"/>
    <xf numFmtId="49" fontId="1" fillId="2" borderId="1" xfId="0" applyNumberFormat="1" applyFont="1" applyFill="1" applyBorder="1" applyAlignment="1"/>
    <xf numFmtId="0" fontId="0" fillId="4" borderId="4" xfId="0" applyNumberFormat="1" applyFont="1" applyFill="1" applyBorder="1" applyAlignment="1"/>
    <xf numFmtId="0" fontId="0" fillId="0" borderId="6" xfId="0" applyFont="1" applyBorder="1" applyAlignment="1"/>
    <xf numFmtId="49" fontId="2" fillId="2" borderId="1" xfId="0" applyNumberFormat="1" applyFont="1" applyFill="1" applyBorder="1" applyAlignment="1"/>
    <xf numFmtId="0" fontId="0" fillId="0" borderId="7" xfId="0" applyFont="1" applyBorder="1" applyAlignment="1"/>
    <xf numFmtId="0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49" fontId="0" fillId="2" borderId="1" xfId="0" applyNumberFormat="1" applyFont="1" applyFill="1" applyBorder="1" applyAlignment="1"/>
    <xf numFmtId="2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0" fontId="0" fillId="4" borderId="9" xfId="0" applyNumberFormat="1" applyFont="1" applyFill="1" applyBorder="1" applyAlignment="1"/>
    <xf numFmtId="11" fontId="0" fillId="2" borderId="10" xfId="0" applyNumberFormat="1" applyFont="1" applyFill="1" applyBorder="1" applyAlignment="1"/>
    <xf numFmtId="11" fontId="0" fillId="2" borderId="6" xfId="0" applyNumberFormat="1" applyFont="1" applyFill="1" applyBorder="1" applyAlignment="1"/>
    <xf numFmtId="11" fontId="0" fillId="2" borderId="7" xfId="0" applyNumberFormat="1" applyFont="1" applyFill="1" applyBorder="1" applyAlignment="1"/>
    <xf numFmtId="11" fontId="0" fillId="2" borderId="1" xfId="0" applyNumberFormat="1" applyFont="1" applyFill="1" applyBorder="1" applyAlignment="1"/>
    <xf numFmtId="49" fontId="2" fillId="2" borderId="7" xfId="0" applyNumberFormat="1" applyFont="1" applyFill="1" applyBorder="1" applyAlignment="1"/>
    <xf numFmtId="0" fontId="0" fillId="0" borderId="0" xfId="0" applyNumberFormat="1" applyFont="1" applyAlignment="1"/>
    <xf numFmtId="49" fontId="4" fillId="2" borderId="1" xfId="0" applyNumberFormat="1" applyFont="1" applyFill="1" applyBorder="1" applyAlignment="1"/>
    <xf numFmtId="49" fontId="5" fillId="2" borderId="1" xfId="0" applyNumberFormat="1" applyFont="1" applyFill="1" applyBorder="1" applyAlignment="1"/>
    <xf numFmtId="0" fontId="0" fillId="0" borderId="0" xfId="0" applyNumberFormat="1" applyFont="1" applyAlignment="1"/>
    <xf numFmtId="49" fontId="4" fillId="2" borderId="2" xfId="0" applyNumberFormat="1" applyFont="1" applyFill="1" applyBorder="1" applyAlignment="1"/>
    <xf numFmtId="49" fontId="2" fillId="2" borderId="8" xfId="0" applyNumberFormat="1" applyFont="1" applyFill="1" applyBorder="1" applyAlignment="1"/>
    <xf numFmtId="49" fontId="0" fillId="2" borderId="10" xfId="0" applyNumberFormat="1" applyFont="1" applyFill="1" applyBorder="1" applyAlignment="1"/>
    <xf numFmtId="2" fontId="0" fillId="4" borderId="9" xfId="0" applyNumberFormat="1" applyFont="1" applyFill="1" applyBorder="1" applyAlignment="1"/>
    <xf numFmtId="11" fontId="0" fillId="4" borderId="4" xfId="0" applyNumberFormat="1" applyFont="1" applyFill="1" applyBorder="1" applyAlignment="1"/>
    <xf numFmtId="0" fontId="0" fillId="5" borderId="4" xfId="0" applyNumberFormat="1" applyFont="1" applyFill="1" applyBorder="1" applyAlignment="1"/>
    <xf numFmtId="0" fontId="0" fillId="0" borderId="11" xfId="0" applyFont="1" applyBorder="1" applyAlignment="1"/>
    <xf numFmtId="0" fontId="0" fillId="2" borderId="7" xfId="0" applyNumberFormat="1" applyFont="1" applyFill="1" applyBorder="1" applyAlignment="1"/>
    <xf numFmtId="0" fontId="0" fillId="0" borderId="2" xfId="0" applyFont="1" applyBorder="1" applyAlignment="1"/>
    <xf numFmtId="0" fontId="0" fillId="2" borderId="2" xfId="0" applyNumberFormat="1" applyFont="1" applyFill="1" applyBorder="1" applyAlignment="1"/>
    <xf numFmtId="49" fontId="0" fillId="4" borderId="4" xfId="0" applyNumberFormat="1" applyFont="1" applyFill="1" applyBorder="1" applyAlignment="1"/>
    <xf numFmtId="2" fontId="0" fillId="4" borderId="4" xfId="0" applyNumberFormat="1" applyFont="1" applyFill="1" applyBorder="1" applyAlignment="1"/>
    <xf numFmtId="176" fontId="0" fillId="4" borderId="4" xfId="0" applyNumberFormat="1" applyFont="1" applyFill="1" applyBorder="1" applyAlignment="1"/>
    <xf numFmtId="0" fontId="0" fillId="2" borderId="11" xfId="0" applyNumberFormat="1" applyFont="1" applyFill="1" applyBorder="1" applyAlignment="1"/>
    <xf numFmtId="49" fontId="7" fillId="2" borderId="2" xfId="0" applyNumberFormat="1" applyFont="1" applyFill="1" applyBorder="1" applyAlignment="1"/>
  </cellXfs>
  <cellStyles count="1">
    <cellStyle name="常规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00CCFF"/>
      <rgbColor rgb="FFFF0000"/>
      <rgbColor rgb="FFFFCC00"/>
      <rgbColor rgb="FFD8D8D8"/>
      <rgbColor rgb="FF595959"/>
      <rgbColor rgb="FFBFBFBF"/>
      <rgbColor rgb="FF333333"/>
      <rgbColor rgb="FF1F497D"/>
      <rgbColor rgb="FFCCFF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c:style val="2"/>
  <c:chart>
    <c:title>
      <c:tx>
        <c:rich>
          <a:bodyPr rot="0"/>
          <a:lstStyle/>
          <a:p>
            <a:pPr>
              <a:defRPr sz="1400" b="0" i="0" u="none" strike="noStrike">
                <a:solidFill>
                  <a:srgbClr val="595959"/>
                </a:solidFill>
                <a:latin typeface="Calibri"/>
              </a:defRPr>
            </a:pPr>
            <a:r>
              <a:rPr lang="en-US" sz="1400" b="0" i="0" u="none" strike="noStrike">
                <a:solidFill>
                  <a:srgbClr val="595959"/>
                </a:solidFill>
                <a:latin typeface="Calibri"/>
              </a:rPr>
              <a:t>Fluorescein Standard Curve</a:t>
            </a:r>
          </a:p>
        </c:rich>
      </c:tx>
      <c:layout>
        <c:manualLayout>
          <c:xMode val="edge"/>
          <c:yMode val="edge"/>
          <c:x val="0.28126899999999999"/>
          <c:y val="0"/>
          <c:w val="0.43746200000000002"/>
          <c:h val="0.131411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171683"/>
          <c:y val="0.131411"/>
          <c:w val="0.79877900000000002"/>
          <c:h val="0.70584999999999998"/>
        </c:manualLayout>
      </c:layout>
      <c:scatterChart>
        <c:scatterStyle val="smoothMarker"/>
        <c:varyColors val="0"/>
        <c:ser>
          <c:idx val="0"/>
          <c:order val="0"/>
          <c:tx>
            <c:v>Series1</c:v>
          </c:tx>
          <c:spPr>
            <a:ln w="1905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>
                <a:solidFill>
                  <a:srgbClr val="595959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2"/>
                <c:pt idx="4">
                  <c:v>83700.281558000002</c:v>
                </c:pt>
                <c:pt idx="5">
                  <c:v>323172.00570199999</c:v>
                </c:pt>
                <c:pt idx="6">
                  <c:v>278763.68234399997</c:v>
                </c:pt>
                <c:pt idx="7">
                  <c:v>170319.264092</c:v>
                </c:pt>
                <c:pt idx="8">
                  <c:v>141230.681767</c:v>
                </c:pt>
                <c:pt idx="9">
                  <c:v>98070.388986999998</c:v>
                </c:pt>
                <c:pt idx="10">
                  <c:v>85759.314478</c:v>
                </c:pt>
                <c:pt idx="11">
                  <c:v>72685.045800000007</c:v>
                </c:pt>
              </c:numLit>
            </c:plus>
            <c:minus>
              <c:numLit>
                <c:formatCode>General</c:formatCode>
                <c:ptCount val="12"/>
                <c:pt idx="4">
                  <c:v>83700.281558000002</c:v>
                </c:pt>
                <c:pt idx="5">
                  <c:v>323172.00570199999</c:v>
                </c:pt>
                <c:pt idx="6">
                  <c:v>278763.68234399997</c:v>
                </c:pt>
                <c:pt idx="7">
                  <c:v>170319.264092</c:v>
                </c:pt>
                <c:pt idx="8">
                  <c:v>141230.681767</c:v>
                </c:pt>
                <c:pt idx="9">
                  <c:v>98070.388986999998</c:v>
                </c:pt>
                <c:pt idx="10">
                  <c:v>85759.314478</c:v>
                </c:pt>
                <c:pt idx="11">
                  <c:v>72685.045800000007</c:v>
                </c:pt>
              </c:numLit>
            </c:minus>
            <c:spPr>
              <a:noFill/>
              <a:ln w="9525" cap="flat">
                <a:solidFill>
                  <a:srgbClr val="595959"/>
                </a:solidFill>
                <a:prstDash val="solid"/>
                <a:round/>
              </a:ln>
              <a:effectLst/>
            </c:spPr>
          </c:errBars>
          <c:xVal>
            <c:numRef>
              <c:f>'Fluorescein standard curve'!$B$1:$M$1</c:f>
              <c:numCache>
                <c:formatCode>0.00</c:formatCode>
                <c:ptCount val="12"/>
                <c:pt idx="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9.765625E-2</c:v>
                </c:pt>
                <c:pt idx="10">
                  <c:v>4.8828125E-2</c:v>
                </c:pt>
                <c:pt idx="11" formatCode="General">
                  <c:v>0</c:v>
                </c:pt>
              </c:numCache>
            </c:numRef>
          </c:xVal>
          <c:yVal>
            <c:numRef>
              <c:f>'Fluorescein standard curve'!$B$6:$M$6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9838829.25</c:v>
                </c:pt>
                <c:pt idx="3">
                  <c:v>7906933.5</c:v>
                </c:pt>
                <c:pt idx="4">
                  <c:v>6791255.5</c:v>
                </c:pt>
                <c:pt idx="5">
                  <c:v>6181341.25</c:v>
                </c:pt>
                <c:pt idx="6">
                  <c:v>5901965</c:v>
                </c:pt>
                <c:pt idx="7">
                  <c:v>5745324.25</c:v>
                </c:pt>
                <c:pt idx="8">
                  <c:v>5742194</c:v>
                </c:pt>
                <c:pt idx="9">
                  <c:v>5700469.75</c:v>
                </c:pt>
                <c:pt idx="10">
                  <c:v>5770810.75</c:v>
                </c:pt>
                <c:pt idx="11">
                  <c:v>5784498.5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187072"/>
        <c:axId val="197188992"/>
      </c:scatterChart>
      <c:valAx>
        <c:axId val="197187072"/>
        <c:scaling>
          <c:orientation val="minMax"/>
          <c:max val="50"/>
          <c:min val="0"/>
        </c:scaling>
        <c:delete val="0"/>
        <c:axPos val="b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sz="1000" b="0" i="0" u="none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 sz="1000" b="0" i="0" u="none" strike="noStrike">
                    <a:solidFill>
                      <a:srgbClr val="595959"/>
                    </a:solidFill>
                    <a:latin typeface="Calibri"/>
                  </a:rPr>
                  <a:t>Fluorescein Concentration (uM)</a:t>
                </a:r>
              </a:p>
            </c:rich>
          </c:tx>
          <c:layout/>
          <c:overlay val="1"/>
        </c:title>
        <c:numFmt formatCode="0.00" sourceLinked="1"/>
        <c:majorTickMark val="none"/>
        <c:minorTickMark val="none"/>
        <c:tickLblPos val="nextTo"/>
        <c:spPr>
          <a:ln w="12700" cap="flat">
            <a:solidFill>
              <a:srgbClr val="BFBFBF"/>
            </a:solidFill>
            <a:prstDash val="solid"/>
            <a:round/>
          </a:ln>
        </c:spPr>
        <c:txPr>
          <a:bodyPr rot="0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</a:defRPr>
            </a:pPr>
            <a:endParaRPr lang="zh-CN"/>
          </a:p>
        </c:txPr>
        <c:crossAx val="197188992"/>
        <c:crosses val="autoZero"/>
        <c:crossBetween val="between"/>
        <c:majorUnit val="12.5"/>
        <c:minorUnit val="6.25"/>
      </c:valAx>
      <c:valAx>
        <c:axId val="197188992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0" i="0" u="none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 sz="1000" b="0" i="0" u="none" strike="noStrike">
                    <a:solidFill>
                      <a:srgbClr val="595959"/>
                    </a:solidFill>
                    <a:latin typeface="Calibri"/>
                  </a:rPr>
                  <a:t>Fluorescence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BFBFBF"/>
            </a:solidFill>
            <a:prstDash val="solid"/>
            <a:round/>
          </a:ln>
        </c:spPr>
        <c:txPr>
          <a:bodyPr rot="0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</a:defRPr>
            </a:pPr>
            <a:endParaRPr lang="zh-CN"/>
          </a:p>
        </c:txPr>
        <c:crossAx val="197187072"/>
        <c:crosses val="autoZero"/>
        <c:crossBetween val="between"/>
        <c:majorUnit val="2250000"/>
        <c:minorUnit val="1125000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  <c:showDLblsOverMax val="1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c:style val="2"/>
  <c:chart>
    <c:title>
      <c:tx>
        <c:rich>
          <a:bodyPr rot="0"/>
          <a:lstStyle/>
          <a:p>
            <a:pPr>
              <a:defRPr sz="1400" b="0" i="0" u="none" strike="noStrike">
                <a:solidFill>
                  <a:srgbClr val="595959"/>
                </a:solidFill>
                <a:latin typeface="Calibri"/>
              </a:defRPr>
            </a:pPr>
            <a:r>
              <a:rPr lang="en-US" sz="1400" b="0" i="0" u="none" strike="noStrike">
                <a:solidFill>
                  <a:srgbClr val="595959"/>
                </a:solidFill>
                <a:latin typeface="Calibri"/>
              </a:rPr>
              <a:t>Fluorescein Standard Curve (log scale)</a:t>
            </a:r>
          </a:p>
        </c:rich>
      </c:tx>
      <c:layout>
        <c:manualLayout>
          <c:xMode val="edge"/>
          <c:yMode val="edge"/>
          <c:x val="0.198658"/>
          <c:y val="0"/>
          <c:w val="0.60268500000000003"/>
          <c:h val="0.132052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180454"/>
          <c:y val="0.132052"/>
          <c:w val="0.78462299999999996"/>
          <c:h val="0.70447599999999999"/>
        </c:manualLayout>
      </c:layout>
      <c:scatterChart>
        <c:scatterStyle val="smoothMarker"/>
        <c:varyColors val="0"/>
        <c:ser>
          <c:idx val="0"/>
          <c:order val="0"/>
          <c:tx>
            <c:v>Series2</c:v>
          </c:tx>
          <c:spPr>
            <a:ln w="1905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6"/>
            <c:spPr>
              <a:solidFill>
                <a:srgbClr val="1F497D"/>
              </a:solidFill>
              <a:ln w="12700" cap="flat">
                <a:noFill/>
                <a:miter lim="400000"/>
              </a:ln>
              <a:effectLst/>
            </c:spPr>
          </c:marker>
          <c:xVal>
            <c:numRef>
              <c:f>'Fluorescein standard curve'!$B$1:$L$1</c:f>
              <c:numCache>
                <c:formatCode>0.00</c:formatCode>
                <c:ptCount val="11"/>
                <c:pt idx="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9.765625E-2</c:v>
                </c:pt>
                <c:pt idx="10">
                  <c:v>4.8828125E-2</c:v>
                </c:pt>
              </c:numCache>
            </c:numRef>
          </c:xVal>
          <c:yVal>
            <c:numRef>
              <c:f>'Fluorescein standard curve'!$B$6:$L$6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9838829.25</c:v>
                </c:pt>
                <c:pt idx="3">
                  <c:v>7906933.5</c:v>
                </c:pt>
                <c:pt idx="4">
                  <c:v>6791255.5</c:v>
                </c:pt>
                <c:pt idx="5">
                  <c:v>6181341.25</c:v>
                </c:pt>
                <c:pt idx="6">
                  <c:v>5901965</c:v>
                </c:pt>
                <c:pt idx="7">
                  <c:v>5745324.25</c:v>
                </c:pt>
                <c:pt idx="8">
                  <c:v>5742194</c:v>
                </c:pt>
                <c:pt idx="9">
                  <c:v>5700469.75</c:v>
                </c:pt>
                <c:pt idx="10">
                  <c:v>5770810.75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209088"/>
        <c:axId val="197236224"/>
      </c:scatterChart>
      <c:valAx>
        <c:axId val="197209088"/>
        <c:scaling>
          <c:logBase val="10"/>
          <c:orientation val="minMax"/>
          <c:max val="100"/>
          <c:min val="0.01"/>
        </c:scaling>
        <c:delete val="0"/>
        <c:axPos val="b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sz="1000" b="0" i="0" u="none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 sz="1000" b="0" i="0" u="none" strike="noStrike">
                    <a:solidFill>
                      <a:srgbClr val="595959"/>
                    </a:solidFill>
                    <a:latin typeface="Calibri"/>
                  </a:rPr>
                  <a:t>Fluorescein Concentration (uM)</a:t>
                </a:r>
              </a:p>
            </c:rich>
          </c:tx>
          <c:layout/>
          <c:overlay val="1"/>
        </c:title>
        <c:numFmt formatCode="0.00" sourceLinked="1"/>
        <c:majorTickMark val="none"/>
        <c:minorTickMark val="none"/>
        <c:tickLblPos val="nextTo"/>
        <c:spPr>
          <a:ln w="12700" cap="flat">
            <a:solidFill>
              <a:srgbClr val="BFBFBF"/>
            </a:solidFill>
            <a:prstDash val="solid"/>
            <a:round/>
          </a:ln>
        </c:spPr>
        <c:txPr>
          <a:bodyPr rot="0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</a:defRPr>
            </a:pPr>
            <a:endParaRPr lang="zh-CN"/>
          </a:p>
        </c:txPr>
        <c:crossAx val="197236224"/>
        <c:crosses val="autoZero"/>
        <c:crossBetween val="between"/>
      </c:valAx>
      <c:valAx>
        <c:axId val="197236224"/>
        <c:scaling>
          <c:logBase val="10"/>
          <c:orientation val="minMax"/>
        </c:scaling>
        <c:delete val="0"/>
        <c:axPos val="l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0" i="0" u="none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 sz="1000" b="0" i="0" u="none" strike="noStrike">
                    <a:solidFill>
                      <a:srgbClr val="595959"/>
                    </a:solidFill>
                    <a:latin typeface="Calibri"/>
                  </a:rPr>
                  <a:t>Fluorescence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BFBFBF"/>
            </a:solidFill>
            <a:prstDash val="solid"/>
            <a:round/>
          </a:ln>
        </c:spPr>
        <c:txPr>
          <a:bodyPr rot="0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</a:defRPr>
            </a:pPr>
            <a:endParaRPr lang="zh-CN"/>
          </a:p>
        </c:txPr>
        <c:crossAx val="197209088"/>
        <c:crosses val="autoZero"/>
        <c:crossBetween val="between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  <c:showDLblsOverMax val="1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220055</xdr:colOff>
      <xdr:row>8</xdr:row>
      <xdr:rowOff>145796</xdr:rowOff>
    </xdr:from>
    <xdr:to>
      <xdr:col>6</xdr:col>
      <xdr:colOff>504854</xdr:colOff>
      <xdr:row>21</xdr:row>
      <xdr:rowOff>182016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160115</xdr:colOff>
      <xdr:row>8</xdr:row>
      <xdr:rowOff>183641</xdr:rowOff>
    </xdr:from>
    <xdr:to>
      <xdr:col>14</xdr:col>
      <xdr:colOff>522125</xdr:colOff>
      <xdr:row>22</xdr:row>
      <xdr:rowOff>17170</xdr:rowOff>
    </xdr:to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showGridLines="0" workbookViewId="0"/>
  </sheetViews>
  <sheetFormatPr defaultColWidth="8.85546875" defaultRowHeight="15" customHeight="1" x14ac:dyDescent="0.25"/>
  <cols>
    <col min="1" max="1" width="15.7109375" style="1" customWidth="1"/>
    <col min="2" max="2" width="10.28515625" style="1" customWidth="1"/>
    <col min="3" max="256" width="8.85546875" style="1" customWidth="1"/>
  </cols>
  <sheetData>
    <row r="1" spans="1:7" ht="15" customHeight="1" x14ac:dyDescent="0.25">
      <c r="A1" s="2"/>
      <c r="B1" s="3" t="s">
        <v>0</v>
      </c>
      <c r="C1" s="3" t="s">
        <v>1</v>
      </c>
      <c r="D1" s="2"/>
      <c r="E1" s="2"/>
      <c r="F1" s="2"/>
      <c r="G1" s="2"/>
    </row>
    <row r="2" spans="1:7" ht="15" customHeight="1" x14ac:dyDescent="0.25">
      <c r="A2" s="4" t="s">
        <v>2</v>
      </c>
      <c r="B2" s="5">
        <v>4.3999999999999997E-2</v>
      </c>
      <c r="C2" s="5">
        <v>3.5999999999999997E-2</v>
      </c>
      <c r="D2" s="6"/>
      <c r="E2" s="7" t="s">
        <v>3</v>
      </c>
      <c r="F2" s="2"/>
      <c r="G2" s="2"/>
    </row>
    <row r="3" spans="1:7" ht="15" customHeight="1" x14ac:dyDescent="0.25">
      <c r="A3" s="4" t="s">
        <v>4</v>
      </c>
      <c r="B3" s="5">
        <v>4.3999999999999997E-2</v>
      </c>
      <c r="C3" s="5">
        <v>3.6999999999999998E-2</v>
      </c>
      <c r="D3" s="6"/>
      <c r="E3" s="7" t="s">
        <v>5</v>
      </c>
      <c r="F3" s="2"/>
      <c r="G3" s="2"/>
    </row>
    <row r="4" spans="1:7" ht="15" customHeight="1" x14ac:dyDescent="0.25">
      <c r="A4" s="4" t="s">
        <v>6</v>
      </c>
      <c r="B4" s="5">
        <v>5.1999999999999998E-2</v>
      </c>
      <c r="C4" s="5">
        <v>3.6999999999999998E-2</v>
      </c>
      <c r="D4" s="6"/>
      <c r="E4" s="2"/>
      <c r="F4" s="2"/>
      <c r="G4" s="2"/>
    </row>
    <row r="5" spans="1:7" ht="15" customHeight="1" x14ac:dyDescent="0.25">
      <c r="A5" s="4" t="s">
        <v>7</v>
      </c>
      <c r="B5" s="5">
        <v>4.4999999999999998E-2</v>
      </c>
      <c r="C5" s="5">
        <v>3.7999999999999999E-2</v>
      </c>
      <c r="D5" s="6"/>
      <c r="E5" s="2"/>
      <c r="F5" s="2"/>
      <c r="G5" s="2"/>
    </row>
    <row r="6" spans="1:7" ht="15" customHeight="1" x14ac:dyDescent="0.25">
      <c r="A6" s="4" t="s">
        <v>8</v>
      </c>
      <c r="B6" s="8">
        <f>AVERAGE(B2:B5)</f>
        <v>4.6249999999999999E-2</v>
      </c>
      <c r="C6" s="8">
        <f>AVERAGE(C2:C5)</f>
        <v>3.6999999999999998E-2</v>
      </c>
      <c r="D6" s="6"/>
      <c r="E6" s="2"/>
      <c r="F6" s="2"/>
      <c r="G6" s="2"/>
    </row>
    <row r="7" spans="1:7" ht="15" customHeight="1" x14ac:dyDescent="0.25">
      <c r="A7" s="4" t="s">
        <v>9</v>
      </c>
      <c r="B7" s="8">
        <f>$B$6-$C$6</f>
        <v>9.2500000000000013E-3</v>
      </c>
      <c r="C7" s="9"/>
      <c r="D7" s="2"/>
      <c r="E7" s="10" t="s">
        <v>10</v>
      </c>
      <c r="F7" s="2"/>
      <c r="G7" s="2"/>
    </row>
    <row r="8" spans="1:7" ht="15" customHeight="1" x14ac:dyDescent="0.25">
      <c r="A8" s="4" t="s">
        <v>11</v>
      </c>
      <c r="B8" s="8">
        <v>4.2500000000000003E-2</v>
      </c>
      <c r="C8" s="6"/>
      <c r="D8" s="2"/>
      <c r="E8" s="10" t="s">
        <v>12</v>
      </c>
      <c r="F8" s="2"/>
      <c r="G8" s="2"/>
    </row>
    <row r="9" spans="1:7" ht="15" customHeight="1" x14ac:dyDescent="0.25">
      <c r="A9" s="4" t="s">
        <v>13</v>
      </c>
      <c r="B9" s="8">
        <f>$B$8/$B$7</f>
        <v>4.5945945945945939</v>
      </c>
      <c r="C9" s="6"/>
      <c r="D9" s="2"/>
      <c r="E9" s="10" t="s">
        <v>14</v>
      </c>
      <c r="F9" s="2"/>
      <c r="G9" s="2"/>
    </row>
    <row r="10" spans="1:7" ht="15" customHeight="1" x14ac:dyDescent="0.25">
      <c r="A10" s="2"/>
      <c r="B10" s="11"/>
      <c r="C10" s="2"/>
      <c r="D10" s="2"/>
      <c r="E10" s="2"/>
      <c r="F10" s="2"/>
      <c r="G10" s="2"/>
    </row>
    <row r="11" spans="1:7" ht="15" customHeight="1" x14ac:dyDescent="0.25">
      <c r="A11" s="2"/>
      <c r="B11" s="2"/>
      <c r="C11" s="2"/>
      <c r="D11" s="2"/>
      <c r="E11" s="2"/>
      <c r="F11" s="2"/>
      <c r="G11" s="2"/>
    </row>
    <row r="12" spans="1:7" ht="15" customHeight="1" x14ac:dyDescent="0.25">
      <c r="A12" s="2"/>
      <c r="B12" s="2"/>
      <c r="C12" s="2"/>
      <c r="D12" s="2"/>
      <c r="E12" s="2"/>
      <c r="F12" s="2"/>
      <c r="G12" s="2"/>
    </row>
    <row r="13" spans="1:7" ht="15" customHeight="1" x14ac:dyDescent="0.25">
      <c r="A13" s="12"/>
      <c r="B13" s="12"/>
      <c r="C13" s="12"/>
      <c r="D13" s="12"/>
      <c r="E13" s="12"/>
      <c r="F13" s="12"/>
      <c r="G13" s="12"/>
    </row>
    <row r="14" spans="1:7" ht="15" customHeight="1" x14ac:dyDescent="0.25">
      <c r="A14" s="12"/>
      <c r="B14" s="13"/>
      <c r="C14" s="13"/>
      <c r="D14" s="13"/>
      <c r="E14" s="13"/>
      <c r="F14" s="12"/>
      <c r="G14" s="12"/>
    </row>
    <row r="15" spans="1:7" ht="15" customHeight="1" x14ac:dyDescent="0.25">
      <c r="A15" s="12"/>
      <c r="B15" s="12"/>
      <c r="C15" s="12"/>
      <c r="D15" s="12"/>
      <c r="E15" s="12"/>
      <c r="F15" s="12"/>
      <c r="G15" s="12"/>
    </row>
    <row r="16" spans="1:7" ht="15" customHeight="1" x14ac:dyDescent="0.25">
      <c r="A16" s="12"/>
      <c r="B16" s="12"/>
      <c r="C16" s="12"/>
      <c r="D16" s="12"/>
      <c r="E16" s="12"/>
      <c r="F16" s="12"/>
      <c r="G16" s="12"/>
    </row>
  </sheetData>
  <phoneticPr fontId="6" type="noConversion"/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2"/>
  <sheetViews>
    <sheetView showGridLines="0" tabSelected="1" workbookViewId="0">
      <selection activeCell="S20" sqref="S20"/>
    </sheetView>
  </sheetViews>
  <sheetFormatPr defaultColWidth="8.85546875" defaultRowHeight="15" customHeight="1" x14ac:dyDescent="0.25"/>
  <cols>
    <col min="1" max="1" width="17.42578125" style="14" customWidth="1"/>
    <col min="2" max="256" width="8.85546875" style="14" customWidth="1"/>
  </cols>
  <sheetData>
    <row r="1" spans="1:17" ht="15" customHeight="1" x14ac:dyDescent="0.25">
      <c r="A1" s="15" t="s">
        <v>15</v>
      </c>
      <c r="B1" s="16">
        <v>50</v>
      </c>
      <c r="C1" s="16">
        <f t="shared" ref="C1:L1" si="0">B1/2</f>
        <v>25</v>
      </c>
      <c r="D1" s="16">
        <f t="shared" si="0"/>
        <v>12.5</v>
      </c>
      <c r="E1" s="16">
        <f t="shared" si="0"/>
        <v>6.25</v>
      </c>
      <c r="F1" s="16">
        <f t="shared" si="0"/>
        <v>3.125</v>
      </c>
      <c r="G1" s="16">
        <f t="shared" si="0"/>
        <v>1.5625</v>
      </c>
      <c r="H1" s="16">
        <f t="shared" si="0"/>
        <v>0.78125</v>
      </c>
      <c r="I1" s="16">
        <f t="shared" si="0"/>
        <v>0.390625</v>
      </c>
      <c r="J1" s="16">
        <f t="shared" si="0"/>
        <v>0.1953125</v>
      </c>
      <c r="K1" s="16">
        <f t="shared" si="0"/>
        <v>9.765625E-2</v>
      </c>
      <c r="L1" s="16">
        <f t="shared" si="0"/>
        <v>4.8828125E-2</v>
      </c>
      <c r="M1" s="17">
        <v>0</v>
      </c>
      <c r="N1" s="2"/>
      <c r="O1" s="2"/>
      <c r="P1" s="2"/>
      <c r="Q1" s="2"/>
    </row>
    <row r="2" spans="1:17" ht="15" customHeight="1" x14ac:dyDescent="0.25">
      <c r="A2" s="4" t="s">
        <v>2</v>
      </c>
      <c r="B2" s="5"/>
      <c r="C2" s="5"/>
      <c r="D2" s="5">
        <v>9709853</v>
      </c>
      <c r="E2" s="5">
        <v>7853182</v>
      </c>
      <c r="F2" s="5">
        <v>6699337</v>
      </c>
      <c r="G2" s="5">
        <v>6107834</v>
      </c>
      <c r="H2" s="5">
        <v>5883032</v>
      </c>
      <c r="I2" s="5">
        <v>5663999</v>
      </c>
      <c r="J2" s="5">
        <v>5647167</v>
      </c>
      <c r="K2" s="5">
        <v>5717247</v>
      </c>
      <c r="L2" s="5">
        <v>5654778</v>
      </c>
      <c r="M2" s="5">
        <v>5746631</v>
      </c>
      <c r="N2" s="6"/>
      <c r="O2" s="7" t="s">
        <v>16</v>
      </c>
      <c r="P2" s="2"/>
      <c r="Q2" s="2"/>
    </row>
    <row r="3" spans="1:17" ht="15" customHeight="1" x14ac:dyDescent="0.25">
      <c r="A3" s="4" t="s">
        <v>4</v>
      </c>
      <c r="B3" s="5"/>
      <c r="C3" s="5"/>
      <c r="D3" s="5">
        <v>9958723</v>
      </c>
      <c r="E3" s="5">
        <v>7810390</v>
      </c>
      <c r="F3" s="5">
        <v>6840514</v>
      </c>
      <c r="G3" s="5">
        <v>6184744</v>
      </c>
      <c r="H3" s="5">
        <v>5923821</v>
      </c>
      <c r="I3" s="5">
        <v>5780194</v>
      </c>
      <c r="J3" s="5">
        <v>5783140</v>
      </c>
      <c r="K3" s="5">
        <v>5749825</v>
      </c>
      <c r="L3" s="5">
        <v>5744299</v>
      </c>
      <c r="M3" s="5">
        <v>5833042</v>
      </c>
      <c r="N3" s="6"/>
      <c r="O3" s="7" t="s">
        <v>5</v>
      </c>
      <c r="P3" s="2"/>
      <c r="Q3" s="2"/>
    </row>
    <row r="4" spans="1:17" ht="15" customHeight="1" x14ac:dyDescent="0.25">
      <c r="A4" s="4" t="s">
        <v>6</v>
      </c>
      <c r="B4" s="5"/>
      <c r="C4" s="5"/>
      <c r="D4" s="5">
        <v>9733840</v>
      </c>
      <c r="E4" s="5">
        <v>7878004</v>
      </c>
      <c r="F4" s="5">
        <v>6737440</v>
      </c>
      <c r="G4" s="5">
        <v>6173006</v>
      </c>
      <c r="H4" s="5">
        <v>5813010</v>
      </c>
      <c r="I4" s="5">
        <v>5762949</v>
      </c>
      <c r="J4" s="5">
        <v>5678924</v>
      </c>
      <c r="K4" s="5">
        <v>5669634</v>
      </c>
      <c r="L4" s="5">
        <v>5693738</v>
      </c>
      <c r="M4" s="5">
        <v>5741435</v>
      </c>
      <c r="N4" s="6"/>
      <c r="O4" s="2"/>
      <c r="P4" s="2"/>
      <c r="Q4" s="2"/>
    </row>
    <row r="5" spans="1:17" ht="15" customHeight="1" x14ac:dyDescent="0.25">
      <c r="A5" s="4" t="s">
        <v>7</v>
      </c>
      <c r="B5" s="5"/>
      <c r="C5" s="5"/>
      <c r="D5" s="5">
        <v>9952901</v>
      </c>
      <c r="E5" s="5">
        <v>8086158</v>
      </c>
      <c r="F5" s="5">
        <v>6887731</v>
      </c>
      <c r="G5" s="5">
        <v>6259781</v>
      </c>
      <c r="H5" s="5">
        <v>5987997</v>
      </c>
      <c r="I5" s="5">
        <v>5774155</v>
      </c>
      <c r="J5" s="5">
        <v>5859545</v>
      </c>
      <c r="K5" s="5">
        <v>5665173</v>
      </c>
      <c r="L5" s="5">
        <v>5990428</v>
      </c>
      <c r="M5" s="5">
        <v>5816886</v>
      </c>
      <c r="N5" s="6"/>
      <c r="O5" s="10" t="s">
        <v>17</v>
      </c>
      <c r="P5" s="2"/>
      <c r="Q5" s="2"/>
    </row>
    <row r="6" spans="1:17" ht="15" customHeight="1" x14ac:dyDescent="0.25">
      <c r="A6" s="4" t="s">
        <v>8</v>
      </c>
      <c r="B6" s="8" t="e">
        <f t="shared" ref="B6:M6" si="1">AVERAGE(B2:B5)</f>
        <v>#DIV/0!</v>
      </c>
      <c r="C6" s="8" t="e">
        <f t="shared" si="1"/>
        <v>#DIV/0!</v>
      </c>
      <c r="D6" s="8">
        <f t="shared" si="1"/>
        <v>9838829.25</v>
      </c>
      <c r="E6" s="8">
        <f t="shared" si="1"/>
        <v>7906933.5</v>
      </c>
      <c r="F6" s="8">
        <f t="shared" si="1"/>
        <v>6791255.5</v>
      </c>
      <c r="G6" s="8">
        <f t="shared" si="1"/>
        <v>6181341.25</v>
      </c>
      <c r="H6" s="8">
        <f t="shared" si="1"/>
        <v>5901965</v>
      </c>
      <c r="I6" s="8">
        <f t="shared" si="1"/>
        <v>5745324.25</v>
      </c>
      <c r="J6" s="8">
        <f t="shared" si="1"/>
        <v>5742194</v>
      </c>
      <c r="K6" s="8">
        <f t="shared" si="1"/>
        <v>5700469.75</v>
      </c>
      <c r="L6" s="8">
        <f t="shared" si="1"/>
        <v>5770810.75</v>
      </c>
      <c r="M6" s="8">
        <f t="shared" si="1"/>
        <v>5784498.5</v>
      </c>
      <c r="N6" s="6"/>
      <c r="O6" s="2"/>
      <c r="P6" s="2"/>
      <c r="Q6" s="2"/>
    </row>
    <row r="7" spans="1:17" ht="15" customHeight="1" x14ac:dyDescent="0.25">
      <c r="A7" s="4" t="s">
        <v>18</v>
      </c>
      <c r="B7" s="8" t="e">
        <f t="shared" ref="B7:M7" si="2">STDEV(B2:B5)</f>
        <v>#DIV/0!</v>
      </c>
      <c r="C7" s="8" t="e">
        <f t="shared" si="2"/>
        <v>#DIV/0!</v>
      </c>
      <c r="D7" s="8">
        <f t="shared" si="2"/>
        <v>135455.39378549432</v>
      </c>
      <c r="E7" s="8">
        <f t="shared" si="2"/>
        <v>122703.17642587742</v>
      </c>
      <c r="F7" s="8">
        <f t="shared" si="2"/>
        <v>87709.82576085761</v>
      </c>
      <c r="G7" s="8">
        <f t="shared" si="2"/>
        <v>62282.06077394999</v>
      </c>
      <c r="H7" s="8">
        <f t="shared" si="2"/>
        <v>73372.656746229375</v>
      </c>
      <c r="I7" s="8">
        <f t="shared" si="2"/>
        <v>54685.585275433106</v>
      </c>
      <c r="J7" s="8">
        <f t="shared" si="2"/>
        <v>97435.544072307952</v>
      </c>
      <c r="K7" s="8">
        <f t="shared" si="2"/>
        <v>40472.710389223997</v>
      </c>
      <c r="L7" s="8">
        <f t="shared" si="2"/>
        <v>150928.69977879181</v>
      </c>
      <c r="M7" s="8">
        <f t="shared" si="2"/>
        <v>47236.405935111812</v>
      </c>
      <c r="N7" s="6"/>
      <c r="O7" s="2"/>
      <c r="P7" s="2"/>
      <c r="Q7" s="2"/>
    </row>
    <row r="8" spans="1:17" ht="15" customHeight="1" x14ac:dyDescent="0.25">
      <c r="A8" s="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2"/>
      <c r="O8" s="2"/>
      <c r="P8" s="2"/>
      <c r="Q8" s="2"/>
    </row>
    <row r="9" spans="1:17" ht="1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0" t="s">
        <v>19</v>
      </c>
    </row>
    <row r="12" spans="1:17" ht="1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0" t="s">
        <v>20</v>
      </c>
    </row>
    <row r="13" spans="1:17" ht="1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0" t="s">
        <v>21</v>
      </c>
    </row>
    <row r="14" spans="1:17" ht="1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0" t="s">
        <v>22</v>
      </c>
    </row>
    <row r="15" spans="1:17" ht="1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0" t="s">
        <v>23</v>
      </c>
    </row>
    <row r="16" spans="1:17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" customHeight="1" x14ac:dyDescent="0.25">
      <c r="A26" s="18" t="s">
        <v>24</v>
      </c>
      <c r="B26" s="19">
        <v>50</v>
      </c>
      <c r="C26" s="19">
        <f t="shared" ref="C26:L26" si="3">B26/2</f>
        <v>25</v>
      </c>
      <c r="D26" s="19">
        <f t="shared" si="3"/>
        <v>12.5</v>
      </c>
      <c r="E26" s="19">
        <f t="shared" si="3"/>
        <v>6.25</v>
      </c>
      <c r="F26" s="19">
        <f t="shared" si="3"/>
        <v>3.125</v>
      </c>
      <c r="G26" s="19">
        <f t="shared" si="3"/>
        <v>1.5625</v>
      </c>
      <c r="H26" s="19">
        <f t="shared" si="3"/>
        <v>0.78125</v>
      </c>
      <c r="I26" s="19">
        <f t="shared" si="3"/>
        <v>0.390625</v>
      </c>
      <c r="J26" s="19">
        <f t="shared" si="3"/>
        <v>0.1953125</v>
      </c>
      <c r="K26" s="19">
        <f t="shared" si="3"/>
        <v>9.765625E-2</v>
      </c>
      <c r="L26" s="19">
        <f t="shared" si="3"/>
        <v>4.8828125E-2</v>
      </c>
      <c r="M26" s="2"/>
      <c r="N26" s="2"/>
      <c r="O26" s="2"/>
      <c r="P26" s="2"/>
      <c r="Q26" s="2"/>
    </row>
    <row r="27" spans="1:17" ht="15" customHeight="1" x14ac:dyDescent="0.25">
      <c r="A27" s="4" t="s">
        <v>25</v>
      </c>
      <c r="B27" s="20" t="s">
        <v>26</v>
      </c>
      <c r="C27" s="20" t="s">
        <v>26</v>
      </c>
      <c r="D27" s="20" t="s">
        <v>26</v>
      </c>
      <c r="E27" s="20" t="s">
        <v>26</v>
      </c>
      <c r="F27" s="20" t="s">
        <v>26</v>
      </c>
      <c r="G27" s="20" t="s">
        <v>26</v>
      </c>
      <c r="H27" s="20" t="s">
        <v>26</v>
      </c>
      <c r="I27" s="20" t="s">
        <v>26</v>
      </c>
      <c r="J27" s="20" t="s">
        <v>26</v>
      </c>
      <c r="K27" s="20" t="s">
        <v>26</v>
      </c>
      <c r="L27" s="20" t="s">
        <v>26</v>
      </c>
      <c r="M27" s="6"/>
      <c r="N27" s="2"/>
      <c r="O27" s="2"/>
      <c r="P27" s="2"/>
      <c r="Q27" s="2"/>
    </row>
    <row r="28" spans="1:17" ht="15" customHeight="1" x14ac:dyDescent="0.25">
      <c r="A28" s="15" t="s">
        <v>27</v>
      </c>
      <c r="B28" s="21"/>
      <c r="C28" s="8" t="e">
        <f>AVERAGE(C27:G27)</f>
        <v>#DIV/0!</v>
      </c>
      <c r="D28" s="22"/>
      <c r="E28" s="23"/>
      <c r="F28" s="23"/>
      <c r="G28" s="23"/>
      <c r="H28" s="23"/>
      <c r="I28" s="11"/>
      <c r="J28" s="11"/>
      <c r="K28" s="11"/>
      <c r="L28" s="11"/>
      <c r="M28" s="2"/>
      <c r="N28" s="2"/>
      <c r="O28" s="2"/>
      <c r="P28" s="2"/>
      <c r="Q28" s="2"/>
    </row>
    <row r="29" spans="1:17" ht="15" customHeight="1" x14ac:dyDescent="0.25">
      <c r="A29" s="2"/>
      <c r="B29" s="24"/>
      <c r="C29" s="25" t="s">
        <v>28</v>
      </c>
      <c r="D29" s="24"/>
      <c r="E29" s="24"/>
      <c r="F29" s="24"/>
      <c r="G29" s="24"/>
      <c r="H29" s="24"/>
      <c r="I29" s="2"/>
      <c r="J29" s="2"/>
      <c r="K29" s="2"/>
      <c r="L29" s="2"/>
      <c r="M29" s="2"/>
      <c r="N29" s="2"/>
      <c r="O29" s="2"/>
      <c r="P29" s="2"/>
      <c r="Q29" s="2"/>
    </row>
    <row r="30" spans="1:17" ht="15" customHeight="1" x14ac:dyDescent="0.25">
      <c r="A30" s="2"/>
      <c r="B30" s="24"/>
      <c r="C30" s="10" t="s">
        <v>29</v>
      </c>
      <c r="D30" s="24"/>
      <c r="E30" s="24"/>
      <c r="F30" s="24"/>
      <c r="G30" s="24"/>
      <c r="H30" s="24"/>
      <c r="I30" s="2"/>
      <c r="J30" s="2"/>
      <c r="K30" s="2"/>
      <c r="L30" s="2"/>
      <c r="M30" s="2"/>
      <c r="N30" s="2"/>
      <c r="O30" s="2"/>
      <c r="P30" s="2"/>
      <c r="Q30" s="2"/>
    </row>
    <row r="31" spans="1:17" ht="15" customHeight="1" x14ac:dyDescent="0.25">
      <c r="A31" s="2"/>
      <c r="B31" s="24"/>
      <c r="C31" s="24"/>
      <c r="D31" s="24"/>
      <c r="E31" s="24"/>
      <c r="F31" s="24"/>
      <c r="G31" s="24"/>
      <c r="H31" s="24"/>
      <c r="I31" s="2"/>
      <c r="J31" s="2"/>
      <c r="K31" s="2"/>
      <c r="L31" s="2"/>
      <c r="M31" s="2"/>
      <c r="N31" s="2"/>
      <c r="O31" s="2"/>
      <c r="P31" s="2"/>
      <c r="Q31" s="2"/>
    </row>
    <row r="32" spans="1:17" ht="15" customHeight="1" x14ac:dyDescent="0.25">
      <c r="A32" s="2"/>
      <c r="B32" s="24"/>
      <c r="C32" s="2"/>
      <c r="D32" s="24"/>
      <c r="E32" s="24"/>
      <c r="F32" s="24"/>
      <c r="G32" s="24"/>
      <c r="H32" s="24"/>
      <c r="I32" s="2"/>
      <c r="J32" s="2"/>
      <c r="K32" s="2"/>
      <c r="L32" s="2"/>
      <c r="M32" s="2"/>
      <c r="N32" s="2"/>
      <c r="O32" s="2"/>
      <c r="P32" s="2"/>
      <c r="Q32" s="2"/>
    </row>
  </sheetData>
  <phoneticPr fontId="6" type="noConversion"/>
  <pageMargins left="0.7" right="0.7" top="0.75" bottom="0.75" header="0.3" footer="0.3"/>
  <pageSetup orientation="portrait" r:id="rId1"/>
  <headerFooter>
    <oddFooter>&amp;C&amp;"Helvetica,Regular"&amp;12&amp;K000000&amp;P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7"/>
  <sheetViews>
    <sheetView showGridLines="0" workbookViewId="0">
      <selection activeCell="J6" sqref="J6"/>
    </sheetView>
  </sheetViews>
  <sheetFormatPr defaultColWidth="10.85546875" defaultRowHeight="15" customHeight="1" x14ac:dyDescent="0.25"/>
  <cols>
    <col min="1" max="1" width="17.140625" style="26" customWidth="1"/>
    <col min="2" max="10" width="9.85546875" style="26" customWidth="1"/>
    <col min="11" max="11" width="6.140625" style="26" customWidth="1"/>
    <col min="12" max="12" width="17.140625" style="26" customWidth="1"/>
    <col min="13" max="21" width="9.85546875" style="26" customWidth="1"/>
    <col min="22" max="256" width="10.85546875" style="26" customWidth="1"/>
  </cols>
  <sheetData>
    <row r="1" spans="1:21" ht="18.95" customHeight="1" x14ac:dyDescent="0.3">
      <c r="A1" s="27" t="s">
        <v>30</v>
      </c>
      <c r="B1" s="2"/>
      <c r="C1" s="7" t="s">
        <v>31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2"/>
      <c r="B2" s="2"/>
      <c r="C2" s="7" t="s">
        <v>32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2"/>
      <c r="B3" s="2"/>
      <c r="C3" s="7" t="s">
        <v>33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.95" customHeight="1" x14ac:dyDescent="0.25">
      <c r="A5" s="28" t="s">
        <v>34</v>
      </c>
      <c r="B5" s="2"/>
      <c r="C5" s="2"/>
      <c r="D5" s="2"/>
      <c r="E5" s="2"/>
      <c r="F5" s="2"/>
      <c r="G5" s="2"/>
      <c r="H5" s="2"/>
      <c r="I5" s="2"/>
      <c r="J5" s="2"/>
      <c r="K5" s="2"/>
      <c r="L5" s="28" t="s">
        <v>35</v>
      </c>
      <c r="M5" s="2"/>
      <c r="N5" s="2"/>
      <c r="O5" s="2"/>
      <c r="P5" s="2"/>
      <c r="Q5" s="2"/>
      <c r="R5" s="2"/>
      <c r="S5" s="2"/>
      <c r="T5" s="2"/>
      <c r="U5" s="2"/>
    </row>
    <row r="6" spans="1:21" ht="15" customHeight="1" x14ac:dyDescent="0.25">
      <c r="A6" s="18" t="s">
        <v>36</v>
      </c>
      <c r="B6" s="3" t="s">
        <v>37</v>
      </c>
      <c r="C6" s="3" t="s">
        <v>38</v>
      </c>
      <c r="D6" s="3" t="s">
        <v>39</v>
      </c>
      <c r="E6" s="3" t="s">
        <v>40</v>
      </c>
      <c r="F6" s="3" t="s">
        <v>41</v>
      </c>
      <c r="G6" s="3" t="s">
        <v>42</v>
      </c>
      <c r="H6" s="3" t="s">
        <v>43</v>
      </c>
      <c r="I6" s="3" t="s">
        <v>44</v>
      </c>
      <c r="J6" s="44" t="s">
        <v>170</v>
      </c>
      <c r="K6" s="2"/>
      <c r="L6" s="18" t="s">
        <v>36</v>
      </c>
      <c r="M6" s="3" t="s">
        <v>37</v>
      </c>
      <c r="N6" s="3" t="s">
        <v>38</v>
      </c>
      <c r="O6" s="3" t="s">
        <v>39</v>
      </c>
      <c r="P6" s="3" t="s">
        <v>40</v>
      </c>
      <c r="Q6" s="3" t="s">
        <v>41</v>
      </c>
      <c r="R6" s="3" t="s">
        <v>42</v>
      </c>
      <c r="S6" s="3" t="s">
        <v>43</v>
      </c>
      <c r="T6" s="3" t="s">
        <v>44</v>
      </c>
      <c r="U6" s="3" t="s">
        <v>45</v>
      </c>
    </row>
    <row r="7" spans="1:21" ht="15" customHeight="1" x14ac:dyDescent="0.25">
      <c r="A7" s="4" t="s">
        <v>46</v>
      </c>
      <c r="B7" s="5">
        <v>5530067</v>
      </c>
      <c r="C7" s="5">
        <v>4795847</v>
      </c>
      <c r="D7" s="5">
        <v>5674363</v>
      </c>
      <c r="E7" s="5">
        <v>5676504</v>
      </c>
      <c r="F7" s="5">
        <v>5792817</v>
      </c>
      <c r="G7" s="5">
        <v>5620734</v>
      </c>
      <c r="H7" s="5">
        <v>5690364</v>
      </c>
      <c r="I7" s="5">
        <v>5729193</v>
      </c>
      <c r="J7" s="5">
        <v>5888187</v>
      </c>
      <c r="K7" s="6"/>
      <c r="L7" s="4" t="s">
        <v>46</v>
      </c>
      <c r="M7" s="5">
        <v>8.7999999999999995E-2</v>
      </c>
      <c r="N7" s="5">
        <v>9.0999999999999998E-2</v>
      </c>
      <c r="O7" s="5">
        <v>6.4000000000000001E-2</v>
      </c>
      <c r="P7" s="5">
        <v>8.4000000000000005E-2</v>
      </c>
      <c r="Q7" s="5">
        <v>8.1000000000000003E-2</v>
      </c>
      <c r="R7" s="5">
        <v>7.3999999999999996E-2</v>
      </c>
      <c r="S7" s="5">
        <v>9.0999999999999998E-2</v>
      </c>
      <c r="T7" s="5">
        <v>7.6999999999999999E-2</v>
      </c>
      <c r="U7" s="5">
        <v>4.2000000000000003E-2</v>
      </c>
    </row>
    <row r="8" spans="1:21" ht="15" customHeight="1" x14ac:dyDescent="0.25">
      <c r="A8" s="4" t="s">
        <v>47</v>
      </c>
      <c r="B8" s="5">
        <v>5530072</v>
      </c>
      <c r="C8" s="5">
        <v>4795852</v>
      </c>
      <c r="D8" s="5">
        <v>5674379</v>
      </c>
      <c r="E8" s="5">
        <v>5676404</v>
      </c>
      <c r="F8" s="5">
        <v>5792880</v>
      </c>
      <c r="G8" s="5">
        <v>5621330</v>
      </c>
      <c r="H8" s="5">
        <v>5690383</v>
      </c>
      <c r="I8" s="5">
        <v>5729199</v>
      </c>
      <c r="J8" s="5">
        <v>5888920</v>
      </c>
      <c r="K8" s="6"/>
      <c r="L8" s="4" t="s">
        <v>47</v>
      </c>
      <c r="M8" s="5">
        <v>8.5999999999999993E-2</v>
      </c>
      <c r="N8" s="5">
        <v>9.0999999999999998E-2</v>
      </c>
      <c r="O8" s="5">
        <v>6.4000000000000001E-2</v>
      </c>
      <c r="P8" s="5">
        <v>8.5000000000000006E-2</v>
      </c>
      <c r="Q8" s="5">
        <v>8.3000000000000004E-2</v>
      </c>
      <c r="R8" s="5">
        <v>7.4999999999999997E-2</v>
      </c>
      <c r="S8" s="5">
        <v>9.0999999999999998E-2</v>
      </c>
      <c r="T8" s="5">
        <v>7.8E-2</v>
      </c>
      <c r="U8" s="5">
        <v>4.2999999999999997E-2</v>
      </c>
    </row>
    <row r="9" spans="1:21" ht="15" customHeight="1" x14ac:dyDescent="0.25">
      <c r="A9" s="4" t="s">
        <v>48</v>
      </c>
      <c r="B9" s="5">
        <v>5530110</v>
      </c>
      <c r="C9" s="5">
        <v>4795831</v>
      </c>
      <c r="D9" s="5">
        <v>5674380</v>
      </c>
      <c r="E9" s="5">
        <v>5677890</v>
      </c>
      <c r="F9" s="5">
        <v>5792132</v>
      </c>
      <c r="G9" s="5">
        <v>5620770</v>
      </c>
      <c r="H9" s="5">
        <v>5690250</v>
      </c>
      <c r="I9" s="5">
        <v>5729223</v>
      </c>
      <c r="J9" s="5">
        <v>5888393</v>
      </c>
      <c r="K9" s="6"/>
      <c r="L9" s="4" t="s">
        <v>48</v>
      </c>
      <c r="M9" s="5">
        <v>8.5000000000000006E-2</v>
      </c>
      <c r="N9" s="5">
        <v>0.09</v>
      </c>
      <c r="O9" s="5">
        <v>6.5000000000000002E-2</v>
      </c>
      <c r="P9" s="5">
        <v>8.5000000000000006E-2</v>
      </c>
      <c r="Q9" s="5">
        <v>8.3000000000000004E-2</v>
      </c>
      <c r="R9" s="5">
        <v>7.4999999999999997E-2</v>
      </c>
      <c r="S9" s="5">
        <v>9.2999999999999999E-2</v>
      </c>
      <c r="T9" s="5">
        <v>0.08</v>
      </c>
      <c r="U9" s="5">
        <v>4.2999999999999997E-2</v>
      </c>
    </row>
    <row r="10" spans="1:21" ht="15" customHeight="1" x14ac:dyDescent="0.25">
      <c r="A10" s="4" t="s">
        <v>49</v>
      </c>
      <c r="B10" s="5">
        <v>5529913</v>
      </c>
      <c r="C10" s="5">
        <v>4785523</v>
      </c>
      <c r="D10" s="5">
        <v>5675221</v>
      </c>
      <c r="E10" s="5">
        <v>5677331</v>
      </c>
      <c r="F10" s="5">
        <v>5792350</v>
      </c>
      <c r="G10" s="5">
        <v>5620793</v>
      </c>
      <c r="H10" s="5">
        <v>5690282</v>
      </c>
      <c r="I10" s="5">
        <v>5722830</v>
      </c>
      <c r="J10" s="5">
        <v>5889527</v>
      </c>
      <c r="K10" s="6"/>
      <c r="L10" s="4" t="s">
        <v>49</v>
      </c>
      <c r="M10" s="5">
        <v>8.3000000000000004E-2</v>
      </c>
      <c r="N10" s="5">
        <v>0.09</v>
      </c>
      <c r="O10" s="5">
        <v>6.4000000000000001E-2</v>
      </c>
      <c r="P10" s="5">
        <v>8.5999999999999993E-2</v>
      </c>
      <c r="Q10" s="5">
        <v>8.1000000000000003E-2</v>
      </c>
      <c r="R10" s="5">
        <v>7.2999999999999995E-2</v>
      </c>
      <c r="S10" s="5">
        <v>0.09</v>
      </c>
      <c r="T10" s="5">
        <v>7.8E-2</v>
      </c>
      <c r="U10" s="5">
        <v>4.2999999999999997E-2</v>
      </c>
    </row>
    <row r="11" spans="1:21" ht="15" customHeight="1" x14ac:dyDescent="0.25">
      <c r="A11" s="4" t="s">
        <v>166</v>
      </c>
      <c r="B11" s="5">
        <v>5285552</v>
      </c>
      <c r="C11" s="5">
        <v>5355729</v>
      </c>
      <c r="D11" s="5">
        <v>5319068</v>
      </c>
      <c r="E11" s="5">
        <v>5458683</v>
      </c>
      <c r="F11" s="5">
        <v>5622860</v>
      </c>
      <c r="G11" s="5">
        <v>5091016</v>
      </c>
      <c r="H11" s="5">
        <v>4908889</v>
      </c>
      <c r="I11" s="5">
        <v>5233010</v>
      </c>
      <c r="J11" s="5">
        <v>5751617</v>
      </c>
      <c r="K11" s="6"/>
      <c r="L11" s="4" t="s">
        <v>50</v>
      </c>
      <c r="M11" s="5">
        <v>7.6999999999999999E-2</v>
      </c>
      <c r="N11" s="5">
        <v>7.6999999999999999E-2</v>
      </c>
      <c r="O11" s="5">
        <v>6.5000000000000002E-2</v>
      </c>
      <c r="P11" s="5">
        <v>7.2999999999999995E-2</v>
      </c>
      <c r="Q11" s="5">
        <v>6.8000000000000005E-2</v>
      </c>
      <c r="R11" s="5">
        <v>6.5000000000000002E-2</v>
      </c>
      <c r="S11" s="5">
        <v>6.5000000000000002E-2</v>
      </c>
      <c r="T11" s="5">
        <v>6.8000000000000005E-2</v>
      </c>
      <c r="U11" s="5">
        <v>4.3999999999999997E-2</v>
      </c>
    </row>
    <row r="12" spans="1:21" ht="15" customHeight="1" x14ac:dyDescent="0.25">
      <c r="A12" s="4" t="s">
        <v>167</v>
      </c>
      <c r="B12" s="5">
        <v>5285577</v>
      </c>
      <c r="C12" s="5">
        <v>5355744</v>
      </c>
      <c r="D12" s="5">
        <v>5314520</v>
      </c>
      <c r="E12" s="5">
        <v>5458677</v>
      </c>
      <c r="F12" s="5">
        <v>5627390</v>
      </c>
      <c r="G12" s="5">
        <v>5090155</v>
      </c>
      <c r="H12" s="5">
        <v>4907935</v>
      </c>
      <c r="I12" s="5">
        <v>5233186</v>
      </c>
      <c r="J12" s="5">
        <v>5751820</v>
      </c>
      <c r="K12" s="6"/>
      <c r="L12" s="4" t="s">
        <v>51</v>
      </c>
      <c r="M12" s="5">
        <v>7.6999999999999999E-2</v>
      </c>
      <c r="N12" s="5">
        <v>7.8E-2</v>
      </c>
      <c r="O12" s="5">
        <v>6.5000000000000002E-2</v>
      </c>
      <c r="P12" s="5">
        <v>7.4999999999999997E-2</v>
      </c>
      <c r="Q12" s="5">
        <v>7.0000000000000007E-2</v>
      </c>
      <c r="R12" s="5">
        <v>6.6000000000000003E-2</v>
      </c>
      <c r="S12" s="5">
        <v>6.8000000000000005E-2</v>
      </c>
      <c r="T12" s="5">
        <v>6.9000000000000006E-2</v>
      </c>
      <c r="U12" s="5">
        <v>4.2999999999999997E-2</v>
      </c>
    </row>
    <row r="13" spans="1:21" ht="15" customHeight="1" x14ac:dyDescent="0.25">
      <c r="A13" s="4" t="s">
        <v>168</v>
      </c>
      <c r="B13" s="5">
        <v>5285479</v>
      </c>
      <c r="C13" s="5">
        <v>5355789</v>
      </c>
      <c r="D13" s="5">
        <v>5317262</v>
      </c>
      <c r="E13" s="5">
        <v>5458795</v>
      </c>
      <c r="F13" s="5">
        <v>5622348</v>
      </c>
      <c r="G13" s="5">
        <v>5091047</v>
      </c>
      <c r="H13" s="5">
        <v>4913207</v>
      </c>
      <c r="I13" s="5">
        <v>5235749</v>
      </c>
      <c r="J13" s="5">
        <v>5758894</v>
      </c>
      <c r="K13" s="6"/>
      <c r="L13" s="4" t="s">
        <v>52</v>
      </c>
      <c r="M13" s="5">
        <v>7.6999999999999999E-2</v>
      </c>
      <c r="N13" s="5">
        <v>0.08</v>
      </c>
      <c r="O13" s="5">
        <v>6.5000000000000002E-2</v>
      </c>
      <c r="P13" s="5">
        <v>7.3999999999999996E-2</v>
      </c>
      <c r="Q13" s="5">
        <v>7.0000000000000007E-2</v>
      </c>
      <c r="R13" s="5">
        <v>6.5000000000000002E-2</v>
      </c>
      <c r="S13" s="5">
        <v>6.9000000000000006E-2</v>
      </c>
      <c r="T13" s="5">
        <v>7.0000000000000007E-2</v>
      </c>
      <c r="U13" s="5">
        <v>4.2999999999999997E-2</v>
      </c>
    </row>
    <row r="14" spans="1:21" ht="15" customHeight="1" x14ac:dyDescent="0.25">
      <c r="A14" s="4" t="s">
        <v>169</v>
      </c>
      <c r="B14" s="5">
        <v>5285513</v>
      </c>
      <c r="C14" s="5">
        <v>5351920</v>
      </c>
      <c r="D14" s="5">
        <v>5319007</v>
      </c>
      <c r="E14" s="5">
        <v>5457740</v>
      </c>
      <c r="F14" s="5">
        <v>5622553</v>
      </c>
      <c r="G14" s="5">
        <v>5091185</v>
      </c>
      <c r="H14" s="5">
        <v>4891679</v>
      </c>
      <c r="I14" s="5">
        <v>5233017</v>
      </c>
      <c r="J14" s="5">
        <v>5723980</v>
      </c>
      <c r="K14" s="6"/>
      <c r="L14" s="4" t="s">
        <v>53</v>
      </c>
      <c r="M14" s="5">
        <v>7.6999999999999999E-2</v>
      </c>
      <c r="N14" s="5">
        <v>7.6999999999999999E-2</v>
      </c>
      <c r="O14" s="5">
        <v>5.8000000000000003E-2</v>
      </c>
      <c r="P14" s="5">
        <v>7.2999999999999995E-2</v>
      </c>
      <c r="Q14" s="5">
        <v>6.9000000000000006E-2</v>
      </c>
      <c r="R14" s="5">
        <v>6.4000000000000001E-2</v>
      </c>
      <c r="S14" s="5">
        <v>6.7000000000000004E-2</v>
      </c>
      <c r="T14" s="5">
        <v>6.8000000000000005E-2</v>
      </c>
      <c r="U14" s="5">
        <v>4.2999999999999997E-2</v>
      </c>
    </row>
    <row r="15" spans="1:21" ht="15" customHeight="1" x14ac:dyDescent="0.25">
      <c r="A15" s="2"/>
      <c r="B15" s="11"/>
      <c r="C15" s="11"/>
      <c r="D15" s="11"/>
      <c r="E15" s="11"/>
      <c r="F15" s="11"/>
      <c r="G15" s="11"/>
      <c r="H15" s="11"/>
      <c r="I15" s="11"/>
      <c r="J15" s="11"/>
      <c r="K15" s="2"/>
      <c r="L15" s="2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5" customHeight="1" x14ac:dyDescent="0.25">
      <c r="A16" s="18" t="s">
        <v>54</v>
      </c>
      <c r="B16" s="3" t="s">
        <v>37</v>
      </c>
      <c r="C16" s="3" t="s">
        <v>38</v>
      </c>
      <c r="D16" s="3" t="s">
        <v>39</v>
      </c>
      <c r="E16" s="3" t="s">
        <v>40</v>
      </c>
      <c r="F16" s="3" t="s">
        <v>41</v>
      </c>
      <c r="G16" s="3" t="s">
        <v>42</v>
      </c>
      <c r="H16" s="3" t="s">
        <v>43</v>
      </c>
      <c r="I16" s="3" t="s">
        <v>44</v>
      </c>
      <c r="J16" s="3" t="s">
        <v>45</v>
      </c>
      <c r="K16" s="2"/>
      <c r="L16" s="18" t="s">
        <v>54</v>
      </c>
      <c r="M16" s="3" t="s">
        <v>37</v>
      </c>
      <c r="N16" s="3" t="s">
        <v>38</v>
      </c>
      <c r="O16" s="3" t="s">
        <v>39</v>
      </c>
      <c r="P16" s="3" t="s">
        <v>40</v>
      </c>
      <c r="Q16" s="3" t="s">
        <v>41</v>
      </c>
      <c r="R16" s="3" t="s">
        <v>42</v>
      </c>
      <c r="S16" s="3" t="s">
        <v>43</v>
      </c>
      <c r="T16" s="3" t="s">
        <v>44</v>
      </c>
      <c r="U16" s="3" t="s">
        <v>45</v>
      </c>
    </row>
    <row r="17" spans="1:21" ht="15" customHeight="1" x14ac:dyDescent="0.25">
      <c r="A17" s="4" t="s">
        <v>46</v>
      </c>
      <c r="B17" s="5">
        <v>3877916</v>
      </c>
      <c r="C17" s="5">
        <v>3917900</v>
      </c>
      <c r="D17" s="5">
        <v>4885478</v>
      </c>
      <c r="E17" s="5">
        <v>3931914</v>
      </c>
      <c r="F17" s="5">
        <v>3967637</v>
      </c>
      <c r="G17" s="5">
        <v>4074282</v>
      </c>
      <c r="H17" s="5">
        <v>2899378</v>
      </c>
      <c r="I17" s="5">
        <v>3821103</v>
      </c>
      <c r="J17" s="5">
        <v>5855505</v>
      </c>
      <c r="K17" s="6"/>
      <c r="L17" s="4" t="s">
        <v>46</v>
      </c>
      <c r="M17" s="5">
        <v>0.36899999999999999</v>
      </c>
      <c r="N17" s="5">
        <v>0.36199999999999999</v>
      </c>
      <c r="O17" s="5">
        <v>0.13800000000000001</v>
      </c>
      <c r="P17" s="5">
        <v>0.35499999999999998</v>
      </c>
      <c r="Q17" s="5">
        <v>0.32900000000000001</v>
      </c>
      <c r="R17" s="5">
        <v>0.28899999999999998</v>
      </c>
      <c r="S17" s="5">
        <v>0.371</v>
      </c>
      <c r="T17" s="5">
        <v>0.34200000000000003</v>
      </c>
      <c r="U17" s="5">
        <v>4.1000000000000002E-2</v>
      </c>
    </row>
    <row r="18" spans="1:21" ht="15" customHeight="1" x14ac:dyDescent="0.25">
      <c r="A18" s="4" t="s">
        <v>47</v>
      </c>
      <c r="B18" s="5">
        <v>3821402</v>
      </c>
      <c r="C18" s="5">
        <v>3873732</v>
      </c>
      <c r="D18" s="5">
        <v>4899172</v>
      </c>
      <c r="E18" s="5">
        <v>3588233</v>
      </c>
      <c r="F18" s="5">
        <v>3691972</v>
      </c>
      <c r="G18" s="5">
        <v>3913251</v>
      </c>
      <c r="H18" s="5">
        <v>3308628</v>
      </c>
      <c r="I18" s="5">
        <v>3448512</v>
      </c>
      <c r="J18" s="5">
        <v>5801163</v>
      </c>
      <c r="K18" s="6"/>
      <c r="L18" s="4" t="s">
        <v>47</v>
      </c>
      <c r="M18" s="5">
        <v>0.35499999999999998</v>
      </c>
      <c r="N18" s="5">
        <v>0.375</v>
      </c>
      <c r="O18" s="5">
        <v>0.13900000000000001</v>
      </c>
      <c r="P18" s="5">
        <v>0.35199999999999998</v>
      </c>
      <c r="Q18" s="5">
        <v>0.34100000000000003</v>
      </c>
      <c r="R18" s="5">
        <v>0.3</v>
      </c>
      <c r="S18" s="5">
        <v>0.38100000000000001</v>
      </c>
      <c r="T18" s="5">
        <v>0.34599999999999997</v>
      </c>
      <c r="U18" s="5">
        <v>4.2999999999999997E-2</v>
      </c>
    </row>
    <row r="19" spans="1:21" ht="15" customHeight="1" x14ac:dyDescent="0.25">
      <c r="A19" s="4" t="s">
        <v>48</v>
      </c>
      <c r="B19" s="5">
        <v>3692575</v>
      </c>
      <c r="C19" s="5">
        <v>3904961</v>
      </c>
      <c r="D19" s="5">
        <v>4782536</v>
      </c>
      <c r="E19" s="5">
        <v>3730252</v>
      </c>
      <c r="F19" s="5">
        <v>3544259</v>
      </c>
      <c r="G19" s="5">
        <v>3930799</v>
      </c>
      <c r="H19" s="5">
        <v>3240719</v>
      </c>
      <c r="I19" s="5">
        <v>3037757</v>
      </c>
      <c r="J19" s="5">
        <v>5592861</v>
      </c>
      <c r="K19" s="6"/>
      <c r="L19" s="4" t="s">
        <v>48</v>
      </c>
      <c r="M19" s="5">
        <v>0.36399999999999999</v>
      </c>
      <c r="N19" s="5">
        <v>0.37</v>
      </c>
      <c r="O19" s="5">
        <v>0.13900000000000001</v>
      </c>
      <c r="P19" s="5">
        <v>0.35399999999999998</v>
      </c>
      <c r="Q19" s="5">
        <v>0.32900000000000001</v>
      </c>
      <c r="R19" s="5">
        <v>0.30299999999999999</v>
      </c>
      <c r="S19" s="5">
        <v>0.378</v>
      </c>
      <c r="T19" s="5">
        <v>0.33600000000000002</v>
      </c>
      <c r="U19" s="5">
        <v>4.2999999999999997E-2</v>
      </c>
    </row>
    <row r="20" spans="1:21" ht="15" customHeight="1" x14ac:dyDescent="0.25">
      <c r="A20" s="4" t="s">
        <v>49</v>
      </c>
      <c r="B20" s="5">
        <v>3631612</v>
      </c>
      <c r="C20" s="5">
        <v>3862556</v>
      </c>
      <c r="D20" s="5">
        <v>4675415</v>
      </c>
      <c r="E20" s="5">
        <v>3752080</v>
      </c>
      <c r="F20" s="5">
        <v>3387174</v>
      </c>
      <c r="G20" s="5">
        <v>3900094</v>
      </c>
      <c r="H20" s="5">
        <v>3375815</v>
      </c>
      <c r="I20" s="5">
        <v>3730987</v>
      </c>
      <c r="J20" s="5">
        <v>5458709</v>
      </c>
      <c r="K20" s="6"/>
      <c r="L20" s="4" t="s">
        <v>49</v>
      </c>
      <c r="M20" s="5">
        <v>0.36099999999999999</v>
      </c>
      <c r="N20" s="5">
        <v>0.36699999999999999</v>
      </c>
      <c r="O20" s="5">
        <v>0.13600000000000001</v>
      </c>
      <c r="P20" s="5">
        <v>0.35099999999999998</v>
      </c>
      <c r="Q20" s="5">
        <v>0.34899999999999998</v>
      </c>
      <c r="R20" s="5">
        <v>0.29699999999999999</v>
      </c>
      <c r="S20" s="5">
        <v>0.371</v>
      </c>
      <c r="T20" s="5">
        <v>0.34</v>
      </c>
      <c r="U20" s="5">
        <v>4.2999999999999997E-2</v>
      </c>
    </row>
    <row r="21" spans="1:21" ht="15" customHeight="1" x14ac:dyDescent="0.25">
      <c r="A21" s="4" t="s">
        <v>50</v>
      </c>
      <c r="B21" s="5">
        <v>3290644</v>
      </c>
      <c r="C21" s="5">
        <v>3903311</v>
      </c>
      <c r="D21" s="5">
        <v>4730289</v>
      </c>
      <c r="E21" s="5">
        <v>3625893</v>
      </c>
      <c r="F21" s="5">
        <v>3622441</v>
      </c>
      <c r="G21" s="5">
        <v>4021835</v>
      </c>
      <c r="H21" s="5">
        <v>3883496</v>
      </c>
      <c r="I21" s="5">
        <v>3572481</v>
      </c>
      <c r="J21" s="5">
        <v>5527253</v>
      </c>
      <c r="K21" s="6"/>
      <c r="L21" s="4" t="s">
        <v>50</v>
      </c>
      <c r="M21" s="5">
        <v>0.32600000000000001</v>
      </c>
      <c r="N21" s="5">
        <v>0.32600000000000001</v>
      </c>
      <c r="O21" s="5">
        <v>0.124</v>
      </c>
      <c r="P21" s="5">
        <v>0.32300000000000001</v>
      </c>
      <c r="Q21" s="5">
        <v>0.33400000000000002</v>
      </c>
      <c r="R21" s="5">
        <v>0.17100000000000001</v>
      </c>
      <c r="S21" s="5">
        <v>0.33</v>
      </c>
      <c r="T21" s="5">
        <v>0.32900000000000001</v>
      </c>
      <c r="U21" s="5">
        <v>4.3999999999999997E-2</v>
      </c>
    </row>
    <row r="22" spans="1:21" ht="15" customHeight="1" x14ac:dyDescent="0.25">
      <c r="A22" s="4" t="s">
        <v>51</v>
      </c>
      <c r="B22" s="5">
        <v>3429401</v>
      </c>
      <c r="C22" s="5">
        <v>3883133</v>
      </c>
      <c r="D22" s="5">
        <v>4553845</v>
      </c>
      <c r="E22" s="5">
        <v>3868738</v>
      </c>
      <c r="F22" s="5">
        <v>3362458</v>
      </c>
      <c r="G22" s="5">
        <v>3970892</v>
      </c>
      <c r="H22" s="5">
        <v>3402214</v>
      </c>
      <c r="I22" s="5">
        <v>3144913</v>
      </c>
      <c r="J22" s="5">
        <v>5602039</v>
      </c>
      <c r="K22" s="6"/>
      <c r="L22" s="4" t="s">
        <v>51</v>
      </c>
      <c r="M22" s="5">
        <v>0.34</v>
      </c>
      <c r="N22" s="5">
        <v>0.33700000000000002</v>
      </c>
      <c r="O22" s="5">
        <v>0.127</v>
      </c>
      <c r="P22" s="5">
        <v>0.32600000000000001</v>
      </c>
      <c r="Q22" s="5">
        <v>0.30599999999999999</v>
      </c>
      <c r="R22" s="5">
        <v>0.17199999999999999</v>
      </c>
      <c r="S22" s="5">
        <v>0.32400000000000001</v>
      </c>
      <c r="T22" s="5">
        <v>0.33300000000000002</v>
      </c>
      <c r="U22" s="5">
        <v>4.3999999999999997E-2</v>
      </c>
    </row>
    <row r="23" spans="1:21" ht="15" customHeight="1" x14ac:dyDescent="0.25">
      <c r="A23" s="4" t="s">
        <v>52</v>
      </c>
      <c r="B23" s="5">
        <v>3589271</v>
      </c>
      <c r="C23" s="5">
        <v>3958552</v>
      </c>
      <c r="D23" s="5">
        <v>4598858</v>
      </c>
      <c r="E23" s="5">
        <v>3871006</v>
      </c>
      <c r="F23" s="5">
        <v>3489494</v>
      </c>
      <c r="G23" s="5">
        <v>3457609</v>
      </c>
      <c r="H23" s="5">
        <v>3359740</v>
      </c>
      <c r="I23" s="5">
        <v>3864294</v>
      </c>
      <c r="J23" s="5">
        <v>5501051</v>
      </c>
      <c r="K23" s="6"/>
      <c r="L23" s="4" t="s">
        <v>52</v>
      </c>
      <c r="M23" s="5">
        <v>0.34699999999999998</v>
      </c>
      <c r="N23" s="5">
        <v>0.33100000000000002</v>
      </c>
      <c r="O23" s="5">
        <v>0.128</v>
      </c>
      <c r="P23" s="5">
        <v>0.32100000000000001</v>
      </c>
      <c r="Q23" s="5">
        <v>0.33900000000000002</v>
      </c>
      <c r="R23" s="5">
        <v>0.16700000000000001</v>
      </c>
      <c r="S23" s="5">
        <v>0.316</v>
      </c>
      <c r="T23" s="5">
        <v>0.33900000000000002</v>
      </c>
      <c r="U23" s="5">
        <v>4.2999999999999997E-2</v>
      </c>
    </row>
    <row r="24" spans="1:21" ht="15" customHeight="1" x14ac:dyDescent="0.25">
      <c r="A24" s="4" t="s">
        <v>53</v>
      </c>
      <c r="B24" s="5">
        <v>3639812</v>
      </c>
      <c r="C24" s="5">
        <v>3943216</v>
      </c>
      <c r="D24" s="5">
        <v>5041522</v>
      </c>
      <c r="E24" s="5">
        <v>3916160</v>
      </c>
      <c r="F24" s="5">
        <v>3452360</v>
      </c>
      <c r="G24" s="5">
        <v>4076874</v>
      </c>
      <c r="H24" s="5">
        <v>2799717</v>
      </c>
      <c r="I24" s="5">
        <v>3497883</v>
      </c>
      <c r="J24" s="5">
        <v>5790334</v>
      </c>
      <c r="K24" s="6"/>
      <c r="L24" s="4" t="s">
        <v>53</v>
      </c>
      <c r="M24" s="5">
        <v>0.34399999999999997</v>
      </c>
      <c r="N24" s="5">
        <v>0.33300000000000002</v>
      </c>
      <c r="O24" s="5">
        <v>0.127</v>
      </c>
      <c r="P24" s="5">
        <v>0.315</v>
      </c>
      <c r="Q24" s="5">
        <v>0.33900000000000002</v>
      </c>
      <c r="R24" s="5">
        <v>0.17399999999999999</v>
      </c>
      <c r="S24" s="5">
        <v>0.30399999999999999</v>
      </c>
      <c r="T24" s="5">
        <v>0.32300000000000001</v>
      </c>
      <c r="U24" s="5">
        <v>4.2999999999999997E-2</v>
      </c>
    </row>
    <row r="25" spans="1:21" ht="15" customHeight="1" x14ac:dyDescent="0.25">
      <c r="A25" s="2"/>
      <c r="B25" s="11"/>
      <c r="C25" s="11"/>
      <c r="D25" s="11"/>
      <c r="E25" s="11"/>
      <c r="F25" s="11"/>
      <c r="G25" s="11"/>
      <c r="H25" s="11"/>
      <c r="I25" s="11"/>
      <c r="J25" s="11"/>
      <c r="K25" s="2"/>
      <c r="L25" s="2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5" customHeight="1" x14ac:dyDescent="0.25">
      <c r="A26" s="18" t="s">
        <v>55</v>
      </c>
      <c r="B26" s="3" t="s">
        <v>37</v>
      </c>
      <c r="C26" s="3" t="s">
        <v>38</v>
      </c>
      <c r="D26" s="3" t="s">
        <v>39</v>
      </c>
      <c r="E26" s="3" t="s">
        <v>40</v>
      </c>
      <c r="F26" s="3" t="s">
        <v>41</v>
      </c>
      <c r="G26" s="3" t="s">
        <v>42</v>
      </c>
      <c r="H26" s="3" t="s">
        <v>43</v>
      </c>
      <c r="I26" s="3" t="s">
        <v>44</v>
      </c>
      <c r="J26" s="3" t="s">
        <v>45</v>
      </c>
      <c r="K26" s="2"/>
      <c r="L26" s="18" t="s">
        <v>55</v>
      </c>
      <c r="M26" s="3" t="s">
        <v>37</v>
      </c>
      <c r="N26" s="3" t="s">
        <v>38</v>
      </c>
      <c r="O26" s="3" t="s">
        <v>39</v>
      </c>
      <c r="P26" s="3" t="s">
        <v>40</v>
      </c>
      <c r="Q26" s="3" t="s">
        <v>41</v>
      </c>
      <c r="R26" s="3" t="s">
        <v>42</v>
      </c>
      <c r="S26" s="3" t="s">
        <v>43</v>
      </c>
      <c r="T26" s="3" t="s">
        <v>44</v>
      </c>
      <c r="U26" s="3" t="s">
        <v>45</v>
      </c>
    </row>
    <row r="27" spans="1:21" ht="15" customHeight="1" x14ac:dyDescent="0.25">
      <c r="A27" s="4" t="s">
        <v>46</v>
      </c>
      <c r="B27" s="5">
        <v>3407374</v>
      </c>
      <c r="C27" s="5">
        <v>3465611</v>
      </c>
      <c r="D27" s="5">
        <v>4411333</v>
      </c>
      <c r="E27" s="5">
        <v>3702485</v>
      </c>
      <c r="F27" s="5">
        <v>3513423</v>
      </c>
      <c r="G27" s="5">
        <v>3573162</v>
      </c>
      <c r="H27" s="5">
        <v>3277186</v>
      </c>
      <c r="I27" s="5">
        <v>3169386</v>
      </c>
      <c r="J27" s="5">
        <v>5677605</v>
      </c>
      <c r="K27" s="6"/>
      <c r="L27" s="4" t="s">
        <v>46</v>
      </c>
      <c r="M27" s="5">
        <v>0.49299999999999999</v>
      </c>
      <c r="N27" s="5">
        <v>0.47599999999999998</v>
      </c>
      <c r="O27" s="5">
        <v>0.30499999999999999</v>
      </c>
      <c r="P27" s="5">
        <v>0.46100000000000002</v>
      </c>
      <c r="Q27" s="5">
        <v>0.45700000000000002</v>
      </c>
      <c r="R27" s="5">
        <v>0.42499999999999999</v>
      </c>
      <c r="S27" s="5">
        <v>0.50800000000000001</v>
      </c>
      <c r="T27" s="5">
        <v>0.47099999999999997</v>
      </c>
      <c r="U27" s="5">
        <v>4.2000000000000003E-2</v>
      </c>
    </row>
    <row r="28" spans="1:21" ht="15" customHeight="1" x14ac:dyDescent="0.25">
      <c r="A28" s="4" t="s">
        <v>47</v>
      </c>
      <c r="B28" s="5">
        <v>3283774</v>
      </c>
      <c r="C28" s="5">
        <v>3367245</v>
      </c>
      <c r="D28" s="5">
        <v>3987514</v>
      </c>
      <c r="E28" s="5">
        <v>3604813</v>
      </c>
      <c r="F28" s="5">
        <v>3396070</v>
      </c>
      <c r="G28" s="5">
        <v>3434845</v>
      </c>
      <c r="H28" s="5">
        <v>3301237</v>
      </c>
      <c r="I28" s="5">
        <v>3152790</v>
      </c>
      <c r="J28" s="5">
        <v>5703673</v>
      </c>
      <c r="K28" s="6"/>
      <c r="L28" s="4" t="s">
        <v>47</v>
      </c>
      <c r="M28" s="5">
        <v>0.48199999999999998</v>
      </c>
      <c r="N28" s="5">
        <v>0.47399999999999998</v>
      </c>
      <c r="O28" s="5">
        <v>0.315</v>
      </c>
      <c r="P28" s="5">
        <v>0.46899999999999997</v>
      </c>
      <c r="Q28" s="5">
        <v>0.47699999999999998</v>
      </c>
      <c r="R28" s="5">
        <v>0.42699999999999999</v>
      </c>
      <c r="S28" s="5">
        <v>0.49299999999999999</v>
      </c>
      <c r="T28" s="5">
        <v>0.47699999999999998</v>
      </c>
      <c r="U28" s="5">
        <v>4.2999999999999997E-2</v>
      </c>
    </row>
    <row r="29" spans="1:21" ht="15" customHeight="1" x14ac:dyDescent="0.25">
      <c r="A29" s="4" t="s">
        <v>48</v>
      </c>
      <c r="B29" s="5">
        <v>3498501</v>
      </c>
      <c r="C29" s="5">
        <v>3431936</v>
      </c>
      <c r="D29" s="5">
        <v>3980176</v>
      </c>
      <c r="E29" s="5">
        <v>3649666</v>
      </c>
      <c r="F29" s="5">
        <v>3244375</v>
      </c>
      <c r="G29" s="5">
        <v>3294728</v>
      </c>
      <c r="H29" s="5">
        <v>3362553</v>
      </c>
      <c r="I29" s="5">
        <v>2699892</v>
      </c>
      <c r="J29" s="5">
        <v>5564069</v>
      </c>
      <c r="K29" s="6"/>
      <c r="L29" s="4" t="s">
        <v>48</v>
      </c>
      <c r="M29" s="5">
        <v>0.47599999999999998</v>
      </c>
      <c r="N29" s="5">
        <v>0.47099999999999997</v>
      </c>
      <c r="O29" s="5">
        <v>0.32100000000000001</v>
      </c>
      <c r="P29" s="5">
        <v>0.47</v>
      </c>
      <c r="Q29" s="5">
        <v>0.47599999999999998</v>
      </c>
      <c r="R29" s="5">
        <v>0.432</v>
      </c>
      <c r="S29" s="5">
        <v>0.497</v>
      </c>
      <c r="T29" s="5">
        <v>0.48299999999999998</v>
      </c>
      <c r="U29" s="5">
        <v>4.2999999999999997E-2</v>
      </c>
    </row>
    <row r="30" spans="1:21" ht="15" customHeight="1" x14ac:dyDescent="0.25">
      <c r="A30" s="4" t="s">
        <v>49</v>
      </c>
      <c r="B30" s="5">
        <v>3387196</v>
      </c>
      <c r="C30" s="5">
        <v>3499276</v>
      </c>
      <c r="D30" s="5">
        <v>4090568</v>
      </c>
      <c r="E30" s="5">
        <v>3653192</v>
      </c>
      <c r="F30" s="5">
        <v>3495279</v>
      </c>
      <c r="G30" s="5">
        <v>3464514</v>
      </c>
      <c r="H30" s="5">
        <v>2601976</v>
      </c>
      <c r="I30" s="5">
        <v>2743939</v>
      </c>
      <c r="J30" s="5">
        <v>5545286</v>
      </c>
      <c r="K30" s="6"/>
      <c r="L30" s="4" t="s">
        <v>49</v>
      </c>
      <c r="M30" s="5">
        <v>0.47399999999999998</v>
      </c>
      <c r="N30" s="5">
        <v>0.46100000000000002</v>
      </c>
      <c r="O30" s="5">
        <v>0.314</v>
      </c>
      <c r="P30" s="5">
        <v>0.46700000000000003</v>
      </c>
      <c r="Q30" s="5">
        <v>0.47199999999999998</v>
      </c>
      <c r="R30" s="5">
        <v>0.42899999999999999</v>
      </c>
      <c r="S30" s="5">
        <v>0.48199999999999998</v>
      </c>
      <c r="T30" s="5">
        <v>0.45800000000000002</v>
      </c>
      <c r="U30" s="5">
        <v>4.2999999999999997E-2</v>
      </c>
    </row>
    <row r="31" spans="1:21" ht="15" customHeight="1" x14ac:dyDescent="0.25">
      <c r="A31" s="4" t="s">
        <v>50</v>
      </c>
      <c r="B31" s="5">
        <v>3507905</v>
      </c>
      <c r="C31" s="5">
        <v>3337964</v>
      </c>
      <c r="D31" s="5">
        <v>4213286</v>
      </c>
      <c r="E31" s="5">
        <v>3739266</v>
      </c>
      <c r="F31" s="5">
        <v>3320134</v>
      </c>
      <c r="G31" s="5">
        <v>3316578</v>
      </c>
      <c r="H31" s="5">
        <v>3069637</v>
      </c>
      <c r="I31" s="5">
        <v>3238661</v>
      </c>
      <c r="J31" s="5">
        <v>5477265</v>
      </c>
      <c r="K31" s="6"/>
      <c r="L31" s="4" t="s">
        <v>50</v>
      </c>
      <c r="M31" s="5">
        <v>0.436</v>
      </c>
      <c r="N31" s="5">
        <v>0.441</v>
      </c>
      <c r="O31" s="5">
        <v>0.27800000000000002</v>
      </c>
      <c r="P31" s="5">
        <v>0.435</v>
      </c>
      <c r="Q31" s="5">
        <v>0.45</v>
      </c>
      <c r="R31" s="5">
        <v>0.437</v>
      </c>
      <c r="S31" s="5">
        <v>0.47399999999999998</v>
      </c>
      <c r="T31" s="5">
        <v>0.47299999999999998</v>
      </c>
      <c r="U31" s="5">
        <v>4.3999999999999997E-2</v>
      </c>
    </row>
    <row r="32" spans="1:21" ht="15" customHeight="1" x14ac:dyDescent="0.25">
      <c r="A32" s="4" t="s">
        <v>51</v>
      </c>
      <c r="B32" s="5">
        <v>3317461</v>
      </c>
      <c r="C32" s="5">
        <v>3492788</v>
      </c>
      <c r="D32" s="5">
        <v>3837806</v>
      </c>
      <c r="E32" s="5">
        <v>3910634</v>
      </c>
      <c r="F32" s="5">
        <v>3499075</v>
      </c>
      <c r="G32" s="5">
        <v>3562487</v>
      </c>
      <c r="H32" s="5">
        <v>2645931</v>
      </c>
      <c r="I32" s="5">
        <v>2963698</v>
      </c>
      <c r="J32" s="5">
        <v>5474969</v>
      </c>
      <c r="K32" s="6"/>
      <c r="L32" s="4" t="s">
        <v>51</v>
      </c>
      <c r="M32" s="5">
        <v>0.46</v>
      </c>
      <c r="N32" s="5">
        <v>0.44800000000000001</v>
      </c>
      <c r="O32" s="5">
        <v>0.28100000000000003</v>
      </c>
      <c r="P32" s="5">
        <v>0.45700000000000002</v>
      </c>
      <c r="Q32" s="5">
        <v>0.45</v>
      </c>
      <c r="R32" s="5">
        <v>0.435</v>
      </c>
      <c r="S32" s="5">
        <v>0.45400000000000001</v>
      </c>
      <c r="T32" s="5">
        <v>0.47499999999999998</v>
      </c>
      <c r="U32" s="5">
        <v>4.3999999999999997E-2</v>
      </c>
    </row>
    <row r="33" spans="1:21" ht="15" customHeight="1" x14ac:dyDescent="0.25">
      <c r="A33" s="4" t="s">
        <v>52</v>
      </c>
      <c r="B33" s="5">
        <v>3420299</v>
      </c>
      <c r="C33" s="5">
        <v>3357409</v>
      </c>
      <c r="D33" s="5">
        <v>3950370</v>
      </c>
      <c r="E33" s="5">
        <v>3648258</v>
      </c>
      <c r="F33" s="5">
        <v>3231565</v>
      </c>
      <c r="G33" s="5">
        <v>3490438</v>
      </c>
      <c r="H33" s="5">
        <v>3110077</v>
      </c>
      <c r="I33" s="5">
        <v>3142108</v>
      </c>
      <c r="J33" s="5">
        <v>5560161</v>
      </c>
      <c r="K33" s="6"/>
      <c r="L33" s="4" t="s">
        <v>52</v>
      </c>
      <c r="M33" s="5">
        <v>0.45500000000000002</v>
      </c>
      <c r="N33" s="5">
        <v>0.45200000000000001</v>
      </c>
      <c r="O33" s="5">
        <v>0.28199999999999997</v>
      </c>
      <c r="P33" s="5">
        <v>0.45500000000000002</v>
      </c>
      <c r="Q33" s="5">
        <v>0.45300000000000001</v>
      </c>
      <c r="R33" s="5">
        <v>0.436</v>
      </c>
      <c r="S33" s="5">
        <v>0.48499999999999999</v>
      </c>
      <c r="T33" s="5">
        <v>0.47599999999999998</v>
      </c>
      <c r="U33" s="5">
        <v>4.2999999999999997E-2</v>
      </c>
    </row>
    <row r="34" spans="1:21" ht="15" customHeight="1" x14ac:dyDescent="0.25">
      <c r="A34" s="4" t="s">
        <v>53</v>
      </c>
      <c r="B34" s="5">
        <v>3323026</v>
      </c>
      <c r="C34" s="5">
        <v>3314152</v>
      </c>
      <c r="D34" s="5">
        <v>3855045</v>
      </c>
      <c r="E34" s="5">
        <v>3406580</v>
      </c>
      <c r="F34" s="5">
        <v>3354757</v>
      </c>
      <c r="G34" s="5">
        <v>3462634</v>
      </c>
      <c r="H34" s="5">
        <v>3016381</v>
      </c>
      <c r="I34" s="5">
        <v>2621698</v>
      </c>
      <c r="J34" s="5">
        <v>5647343</v>
      </c>
      <c r="K34" s="6"/>
      <c r="L34" s="4" t="s">
        <v>53</v>
      </c>
      <c r="M34" s="5">
        <v>0.46100000000000002</v>
      </c>
      <c r="N34" s="5">
        <v>0.42599999999999999</v>
      </c>
      <c r="O34" s="5">
        <v>0.27900000000000003</v>
      </c>
      <c r="P34" s="5">
        <v>0.45500000000000002</v>
      </c>
      <c r="Q34" s="5">
        <v>0.54200000000000004</v>
      </c>
      <c r="R34" s="5">
        <v>0.432</v>
      </c>
      <c r="S34" s="5">
        <v>0.46600000000000003</v>
      </c>
      <c r="T34" s="5">
        <v>0.45300000000000001</v>
      </c>
      <c r="U34" s="5">
        <v>4.2999999999999997E-2</v>
      </c>
    </row>
    <row r="35" spans="1:21" ht="15" customHeight="1" x14ac:dyDescent="0.25">
      <c r="A35" s="2"/>
      <c r="B35" s="11"/>
      <c r="C35" s="11"/>
      <c r="D35" s="11"/>
      <c r="E35" s="11"/>
      <c r="F35" s="11"/>
      <c r="G35" s="11"/>
      <c r="H35" s="11"/>
      <c r="I35" s="11"/>
      <c r="J35" s="11"/>
      <c r="K35" s="2"/>
      <c r="L35" s="2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5" customHeight="1" x14ac:dyDescent="0.25">
      <c r="A36" s="18" t="s">
        <v>56</v>
      </c>
      <c r="B36" s="3" t="s">
        <v>37</v>
      </c>
      <c r="C36" s="3" t="s">
        <v>38</v>
      </c>
      <c r="D36" s="3" t="s">
        <v>39</v>
      </c>
      <c r="E36" s="3" t="s">
        <v>40</v>
      </c>
      <c r="F36" s="3" t="s">
        <v>41</v>
      </c>
      <c r="G36" s="3" t="s">
        <v>42</v>
      </c>
      <c r="H36" s="3" t="s">
        <v>43</v>
      </c>
      <c r="I36" s="3" t="s">
        <v>44</v>
      </c>
      <c r="J36" s="3" t="s">
        <v>45</v>
      </c>
      <c r="K36" s="2"/>
      <c r="L36" s="18" t="s">
        <v>56</v>
      </c>
      <c r="M36" s="3" t="s">
        <v>37</v>
      </c>
      <c r="N36" s="3" t="s">
        <v>38</v>
      </c>
      <c r="O36" s="3" t="s">
        <v>39</v>
      </c>
      <c r="P36" s="3" t="s">
        <v>40</v>
      </c>
      <c r="Q36" s="3" t="s">
        <v>41</v>
      </c>
      <c r="R36" s="3" t="s">
        <v>42</v>
      </c>
      <c r="S36" s="3" t="s">
        <v>43</v>
      </c>
      <c r="T36" s="3" t="s">
        <v>44</v>
      </c>
      <c r="U36" s="3" t="s">
        <v>45</v>
      </c>
    </row>
    <row r="37" spans="1:21" ht="15" customHeight="1" x14ac:dyDescent="0.25">
      <c r="A37" s="4" t="s">
        <v>46</v>
      </c>
      <c r="B37" s="5">
        <v>3163564</v>
      </c>
      <c r="C37" s="5">
        <v>3300967</v>
      </c>
      <c r="D37" s="5">
        <v>2951204</v>
      </c>
      <c r="E37" s="5">
        <v>2733750</v>
      </c>
      <c r="F37" s="5">
        <v>3044861</v>
      </c>
      <c r="G37" s="5">
        <v>2414898</v>
      </c>
      <c r="H37" s="5">
        <v>2924422</v>
      </c>
      <c r="I37" s="5">
        <v>3122680</v>
      </c>
      <c r="J37" s="5">
        <v>4590562</v>
      </c>
      <c r="K37" s="6"/>
      <c r="L37" s="4" t="s">
        <v>46</v>
      </c>
      <c r="M37" s="5">
        <v>0.59299999999999997</v>
      </c>
      <c r="N37" s="5">
        <v>0.59</v>
      </c>
      <c r="O37" s="5">
        <v>0.52</v>
      </c>
      <c r="P37" s="5">
        <v>0.55300000000000005</v>
      </c>
      <c r="Q37" s="5">
        <v>0.57199999999999995</v>
      </c>
      <c r="R37" s="5">
        <v>0.52200000000000002</v>
      </c>
      <c r="S37" s="5">
        <v>0.58799999999999997</v>
      </c>
      <c r="T37" s="5">
        <v>0.57699999999999996</v>
      </c>
      <c r="U37" s="5">
        <v>4.2000000000000003E-2</v>
      </c>
    </row>
    <row r="38" spans="1:21" ht="15" customHeight="1" x14ac:dyDescent="0.25">
      <c r="A38" s="4" t="s">
        <v>47</v>
      </c>
      <c r="B38" s="5">
        <v>3217765</v>
      </c>
      <c r="C38" s="5">
        <v>2997344</v>
      </c>
      <c r="D38" s="5">
        <v>3293463</v>
      </c>
      <c r="E38" s="5">
        <v>3368136</v>
      </c>
      <c r="F38" s="5">
        <v>2699275</v>
      </c>
      <c r="G38" s="5">
        <v>2350628</v>
      </c>
      <c r="H38" s="5">
        <v>2407895</v>
      </c>
      <c r="I38" s="5">
        <v>2974347</v>
      </c>
      <c r="J38" s="5">
        <v>5526987</v>
      </c>
      <c r="K38" s="6"/>
      <c r="L38" s="4" t="s">
        <v>47</v>
      </c>
      <c r="M38" s="5">
        <v>0.59799999999999998</v>
      </c>
      <c r="N38" s="5">
        <v>0.58699999999999997</v>
      </c>
      <c r="O38" s="5">
        <v>0.52500000000000002</v>
      </c>
      <c r="P38" s="5">
        <v>0.56599999999999995</v>
      </c>
      <c r="Q38" s="5">
        <v>0.58799999999999997</v>
      </c>
      <c r="R38" s="5">
        <v>0.52800000000000002</v>
      </c>
      <c r="S38" s="5">
        <v>0.60399999999999998</v>
      </c>
      <c r="T38" s="5">
        <v>0.58599999999999997</v>
      </c>
      <c r="U38" s="5">
        <v>4.2999999999999997E-2</v>
      </c>
    </row>
    <row r="39" spans="1:21" ht="15" customHeight="1" x14ac:dyDescent="0.25">
      <c r="A39" s="4" t="s">
        <v>48</v>
      </c>
      <c r="B39" s="5">
        <v>3211713</v>
      </c>
      <c r="C39" s="5">
        <v>3259593</v>
      </c>
      <c r="D39" s="5">
        <v>3239777</v>
      </c>
      <c r="E39" s="5">
        <v>3196291</v>
      </c>
      <c r="F39" s="5">
        <v>2597418</v>
      </c>
      <c r="G39" s="5">
        <v>3287791</v>
      </c>
      <c r="H39" s="5">
        <v>2772324</v>
      </c>
      <c r="I39" s="5">
        <v>3120903</v>
      </c>
      <c r="J39" s="5">
        <v>5552340</v>
      </c>
      <c r="K39" s="6"/>
      <c r="L39" s="4" t="s">
        <v>48</v>
      </c>
      <c r="M39" s="5">
        <v>0.59699999999999998</v>
      </c>
      <c r="N39" s="5">
        <v>0.59299999999999997</v>
      </c>
      <c r="O39" s="5">
        <v>0.52200000000000002</v>
      </c>
      <c r="P39" s="5">
        <v>0.57999999999999996</v>
      </c>
      <c r="Q39" s="5">
        <v>0.58499999999999996</v>
      </c>
      <c r="R39" s="5">
        <v>0.55100000000000005</v>
      </c>
      <c r="S39" s="5">
        <v>0.6</v>
      </c>
      <c r="T39" s="5">
        <v>0.58699999999999997</v>
      </c>
      <c r="U39" s="5">
        <v>4.2999999999999997E-2</v>
      </c>
    </row>
    <row r="40" spans="1:21" ht="15" customHeight="1" x14ac:dyDescent="0.25">
      <c r="A40" s="4" t="s">
        <v>49</v>
      </c>
      <c r="B40" s="5">
        <v>2536248</v>
      </c>
      <c r="C40" s="5">
        <v>3236418</v>
      </c>
      <c r="D40" s="5">
        <v>3535615</v>
      </c>
      <c r="E40" s="5">
        <v>3272400</v>
      </c>
      <c r="F40" s="5">
        <v>2910756</v>
      </c>
      <c r="G40" s="5">
        <v>3296033</v>
      </c>
      <c r="H40" s="5">
        <v>3192912</v>
      </c>
      <c r="I40" s="5">
        <v>2896440</v>
      </c>
      <c r="J40" s="5">
        <v>5581006</v>
      </c>
      <c r="K40" s="6"/>
      <c r="L40" s="4" t="s">
        <v>49</v>
      </c>
      <c r="M40" s="5">
        <v>0.58399999999999996</v>
      </c>
      <c r="N40" s="5">
        <v>0.58799999999999997</v>
      </c>
      <c r="O40" s="5">
        <v>0.52800000000000002</v>
      </c>
      <c r="P40" s="5">
        <v>0.56899999999999995</v>
      </c>
      <c r="Q40" s="5">
        <v>0.58099999999999996</v>
      </c>
      <c r="R40" s="5">
        <v>0.53700000000000003</v>
      </c>
      <c r="S40" s="5">
        <v>0.59199999999999997</v>
      </c>
      <c r="T40" s="5">
        <v>0.57599999999999996</v>
      </c>
      <c r="U40" s="5">
        <v>4.2000000000000003E-2</v>
      </c>
    </row>
    <row r="41" spans="1:21" ht="15" customHeight="1" x14ac:dyDescent="0.25">
      <c r="A41" s="4" t="s">
        <v>50</v>
      </c>
      <c r="B41" s="5">
        <v>2445760</v>
      </c>
      <c r="C41" s="5">
        <v>2448139</v>
      </c>
      <c r="D41" s="5">
        <v>2743336</v>
      </c>
      <c r="E41" s="5">
        <v>3427821</v>
      </c>
      <c r="F41" s="5">
        <v>3327741</v>
      </c>
      <c r="G41" s="5">
        <v>3058619</v>
      </c>
      <c r="H41" s="5">
        <v>2634367</v>
      </c>
      <c r="I41" s="5">
        <v>3178630</v>
      </c>
      <c r="J41" s="5">
        <v>5299596</v>
      </c>
      <c r="K41" s="6"/>
      <c r="L41" s="4" t="s">
        <v>50</v>
      </c>
      <c r="M41" s="5">
        <v>0.55000000000000004</v>
      </c>
      <c r="N41" s="5">
        <v>0.54800000000000004</v>
      </c>
      <c r="O41" s="5">
        <v>0.50900000000000001</v>
      </c>
      <c r="P41" s="5">
        <v>0.58199999999999996</v>
      </c>
      <c r="Q41" s="5">
        <v>0.53900000000000003</v>
      </c>
      <c r="R41" s="5">
        <v>0.55200000000000005</v>
      </c>
      <c r="S41" s="5">
        <v>0.47</v>
      </c>
      <c r="T41" s="5">
        <v>0.57799999999999996</v>
      </c>
      <c r="U41" s="5">
        <v>4.3999999999999997E-2</v>
      </c>
    </row>
    <row r="42" spans="1:21" ht="15" customHeight="1" x14ac:dyDescent="0.25">
      <c r="A42" s="4" t="s">
        <v>51</v>
      </c>
      <c r="B42" s="5">
        <v>3146001</v>
      </c>
      <c r="C42" s="5">
        <v>3197943</v>
      </c>
      <c r="D42" s="5">
        <v>3429937</v>
      </c>
      <c r="E42" s="5">
        <v>3370134</v>
      </c>
      <c r="F42" s="5">
        <v>3095883</v>
      </c>
      <c r="G42" s="5">
        <v>3205856</v>
      </c>
      <c r="H42" s="5">
        <v>2424664</v>
      </c>
      <c r="I42" s="5">
        <v>3083746</v>
      </c>
      <c r="J42" s="5">
        <v>5581659</v>
      </c>
      <c r="K42" s="6"/>
      <c r="L42" s="4" t="s">
        <v>51</v>
      </c>
      <c r="M42" s="5">
        <v>0.57699999999999996</v>
      </c>
      <c r="N42" s="5">
        <v>0.57599999999999996</v>
      </c>
      <c r="O42" s="5">
        <v>0.53500000000000003</v>
      </c>
      <c r="P42" s="5">
        <v>0.59</v>
      </c>
      <c r="Q42" s="5">
        <v>0.54600000000000004</v>
      </c>
      <c r="R42" s="5">
        <v>0.54400000000000004</v>
      </c>
      <c r="S42" s="5">
        <v>0.51900000000000002</v>
      </c>
      <c r="T42" s="5">
        <v>0.59399999999999997</v>
      </c>
      <c r="U42" s="5">
        <v>4.2999999999999997E-2</v>
      </c>
    </row>
    <row r="43" spans="1:21" ht="15" customHeight="1" x14ac:dyDescent="0.25">
      <c r="A43" s="4" t="s">
        <v>52</v>
      </c>
      <c r="B43" s="5">
        <v>2729102</v>
      </c>
      <c r="C43" s="5">
        <v>3003814</v>
      </c>
      <c r="D43" s="5">
        <v>3436319</v>
      </c>
      <c r="E43" s="5">
        <v>3156877</v>
      </c>
      <c r="F43" s="5">
        <v>3131326</v>
      </c>
      <c r="G43" s="5">
        <v>3252720</v>
      </c>
      <c r="H43" s="5">
        <v>2508784</v>
      </c>
      <c r="I43" s="5">
        <v>2708730</v>
      </c>
      <c r="J43" s="5">
        <v>5513621</v>
      </c>
      <c r="K43" s="6"/>
      <c r="L43" s="4" t="s">
        <v>52</v>
      </c>
      <c r="M43" s="5">
        <v>0.56399999999999995</v>
      </c>
      <c r="N43" s="5">
        <v>0.56699999999999995</v>
      </c>
      <c r="O43" s="5">
        <v>0.51600000000000001</v>
      </c>
      <c r="P43" s="5">
        <v>0.59799999999999998</v>
      </c>
      <c r="Q43" s="5">
        <v>0.55100000000000005</v>
      </c>
      <c r="R43" s="5">
        <v>0.55100000000000005</v>
      </c>
      <c r="S43" s="5">
        <v>0.47</v>
      </c>
      <c r="T43" s="5">
        <v>0.58899999999999997</v>
      </c>
      <c r="U43" s="5">
        <v>4.2999999999999997E-2</v>
      </c>
    </row>
    <row r="44" spans="1:21" ht="15" customHeight="1" x14ac:dyDescent="0.25">
      <c r="A44" s="4" t="s">
        <v>53</v>
      </c>
      <c r="B44" s="5">
        <v>3156325</v>
      </c>
      <c r="C44" s="5">
        <v>3332411</v>
      </c>
      <c r="D44" s="5">
        <v>3515178</v>
      </c>
      <c r="E44" s="5">
        <v>3242500</v>
      </c>
      <c r="F44" s="5">
        <v>3289134</v>
      </c>
      <c r="G44" s="5">
        <v>2390958</v>
      </c>
      <c r="H44" s="5">
        <v>2350592</v>
      </c>
      <c r="I44" s="5">
        <v>3160591</v>
      </c>
      <c r="J44" s="5">
        <v>5705370</v>
      </c>
      <c r="K44" s="6"/>
      <c r="L44" s="4" t="s">
        <v>53</v>
      </c>
      <c r="M44" s="5">
        <v>0.56599999999999995</v>
      </c>
      <c r="N44" s="5">
        <v>0.54800000000000004</v>
      </c>
      <c r="O44" s="5">
        <v>0.498</v>
      </c>
      <c r="P44" s="5">
        <v>0.58599999999999997</v>
      </c>
      <c r="Q44" s="5">
        <v>0.52400000000000002</v>
      </c>
      <c r="R44" s="5">
        <v>0.54100000000000004</v>
      </c>
      <c r="S44" s="5">
        <v>0.40300000000000002</v>
      </c>
      <c r="T44" s="5">
        <v>0.58699999999999997</v>
      </c>
      <c r="U44" s="5">
        <v>4.2000000000000003E-2</v>
      </c>
    </row>
    <row r="45" spans="1:21" ht="15" customHeight="1" x14ac:dyDescent="0.25">
      <c r="A45" s="2"/>
      <c r="B45" s="11"/>
      <c r="C45" s="11"/>
      <c r="D45" s="11"/>
      <c r="E45" s="11"/>
      <c r="F45" s="11"/>
      <c r="G45" s="11"/>
      <c r="H45" s="11"/>
      <c r="I45" s="11"/>
      <c r="J45" s="11"/>
      <c r="K45" s="2"/>
      <c r="L45" s="2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" customHeight="1" x14ac:dyDescent="0.25">
      <c r="A49" s="2"/>
      <c r="B49" s="15" t="s">
        <v>57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" customHeight="1" x14ac:dyDescent="0.25">
      <c r="A50" s="2"/>
      <c r="B50" s="15" t="s">
        <v>58</v>
      </c>
      <c r="C50" s="15" t="s">
        <v>59</v>
      </c>
      <c r="D50" s="15" t="s">
        <v>60</v>
      </c>
      <c r="E50" s="15" t="s">
        <v>61</v>
      </c>
      <c r="F50" s="15" t="s">
        <v>62</v>
      </c>
      <c r="G50" s="15" t="s">
        <v>63</v>
      </c>
      <c r="H50" s="15" t="s">
        <v>64</v>
      </c>
      <c r="I50" s="15" t="s">
        <v>65</v>
      </c>
      <c r="J50" s="15" t="s">
        <v>66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" customHeight="1" x14ac:dyDescent="0.25">
      <c r="A51" s="2"/>
      <c r="B51" s="15" t="s">
        <v>67</v>
      </c>
      <c r="C51" s="15" t="s">
        <v>68</v>
      </c>
      <c r="D51" s="15" t="s">
        <v>69</v>
      </c>
      <c r="E51" s="15" t="s">
        <v>70</v>
      </c>
      <c r="F51" s="15" t="s">
        <v>71</v>
      </c>
      <c r="G51" s="15" t="s">
        <v>72</v>
      </c>
      <c r="H51" s="15" t="s">
        <v>73</v>
      </c>
      <c r="I51" s="15" t="s">
        <v>74</v>
      </c>
      <c r="J51" s="15" t="s">
        <v>75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" customHeight="1" x14ac:dyDescent="0.25">
      <c r="A52" s="2"/>
      <c r="B52" s="15" t="s">
        <v>76</v>
      </c>
      <c r="C52" s="15" t="s">
        <v>77</v>
      </c>
      <c r="D52" s="15" t="s">
        <v>78</v>
      </c>
      <c r="E52" s="15" t="s">
        <v>79</v>
      </c>
      <c r="F52" s="15" t="s">
        <v>80</v>
      </c>
      <c r="G52" s="15" t="s">
        <v>81</v>
      </c>
      <c r="H52" s="15" t="s">
        <v>82</v>
      </c>
      <c r="I52" s="15" t="s">
        <v>83</v>
      </c>
      <c r="J52" s="15" t="s">
        <v>84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" customHeight="1" x14ac:dyDescent="0.25">
      <c r="A53" s="2"/>
      <c r="B53" s="15" t="s">
        <v>85</v>
      </c>
      <c r="C53" s="15" t="s">
        <v>86</v>
      </c>
      <c r="D53" s="15" t="s">
        <v>87</v>
      </c>
      <c r="E53" s="15" t="s">
        <v>88</v>
      </c>
      <c r="F53" s="15" t="s">
        <v>89</v>
      </c>
      <c r="G53" s="15" t="s">
        <v>90</v>
      </c>
      <c r="H53" s="15" t="s">
        <v>91</v>
      </c>
      <c r="I53" s="15" t="s">
        <v>92</v>
      </c>
      <c r="J53" s="15" t="s">
        <v>93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" customHeight="1" x14ac:dyDescent="0.25">
      <c r="A54" s="2"/>
      <c r="B54" s="15" t="s">
        <v>94</v>
      </c>
      <c r="C54" s="15" t="s">
        <v>95</v>
      </c>
      <c r="D54" s="15" t="s">
        <v>96</v>
      </c>
      <c r="E54" s="15" t="s">
        <v>97</v>
      </c>
      <c r="F54" s="15" t="s">
        <v>98</v>
      </c>
      <c r="G54" s="15" t="s">
        <v>99</v>
      </c>
      <c r="H54" s="15" t="s">
        <v>100</v>
      </c>
      <c r="I54" s="15" t="s">
        <v>101</v>
      </c>
      <c r="J54" s="15" t="s">
        <v>102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" customHeight="1" x14ac:dyDescent="0.25">
      <c r="A55" s="2"/>
      <c r="B55" s="15" t="s">
        <v>103</v>
      </c>
      <c r="C55" s="15" t="s">
        <v>104</v>
      </c>
      <c r="D55" s="15" t="s">
        <v>105</v>
      </c>
      <c r="E55" s="15" t="s">
        <v>106</v>
      </c>
      <c r="F55" s="15" t="s">
        <v>107</v>
      </c>
      <c r="G55" s="15" t="s">
        <v>108</v>
      </c>
      <c r="H55" s="15" t="s">
        <v>109</v>
      </c>
      <c r="I55" s="15" t="s">
        <v>110</v>
      </c>
      <c r="J55" s="15" t="s">
        <v>111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" customHeight="1" x14ac:dyDescent="0.25">
      <c r="A56" s="2"/>
      <c r="B56" s="15" t="s">
        <v>112</v>
      </c>
      <c r="C56" s="15" t="s">
        <v>113</v>
      </c>
      <c r="D56" s="15" t="s">
        <v>114</v>
      </c>
      <c r="E56" s="15" t="s">
        <v>115</v>
      </c>
      <c r="F56" s="15" t="s">
        <v>116</v>
      </c>
      <c r="G56" s="15" t="s">
        <v>117</v>
      </c>
      <c r="H56" s="15" t="s">
        <v>118</v>
      </c>
      <c r="I56" s="15" t="s">
        <v>119</v>
      </c>
      <c r="J56" s="15" t="s">
        <v>120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" customHeight="1" x14ac:dyDescent="0.25">
      <c r="A57" s="2"/>
      <c r="B57" s="15" t="s">
        <v>121</v>
      </c>
      <c r="C57" s="15" t="s">
        <v>122</v>
      </c>
      <c r="D57" s="15" t="s">
        <v>123</v>
      </c>
      <c r="E57" s="15" t="s">
        <v>124</v>
      </c>
      <c r="F57" s="15" t="s">
        <v>125</v>
      </c>
      <c r="G57" s="15" t="s">
        <v>126</v>
      </c>
      <c r="H57" s="15" t="s">
        <v>127</v>
      </c>
      <c r="I57" s="15" t="s">
        <v>128</v>
      </c>
      <c r="J57" s="15" t="s">
        <v>129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</sheetData>
  <phoneticPr fontId="6" type="noConversion"/>
  <pageMargins left="0.75" right="0.75" top="1" bottom="1" header="0.5" footer="0.5"/>
  <pageSetup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0"/>
  <sheetViews>
    <sheetView showGridLines="0" topLeftCell="A16" workbookViewId="0">
      <selection activeCell="E45" sqref="E45"/>
    </sheetView>
  </sheetViews>
  <sheetFormatPr defaultColWidth="10.85546875" defaultRowHeight="15" customHeight="1" x14ac:dyDescent="0.25"/>
  <cols>
    <col min="1" max="1" width="40.42578125" style="29" customWidth="1"/>
    <col min="2" max="2" width="9.7109375" style="29" customWidth="1"/>
    <col min="3" max="3" width="9.140625" style="29" customWidth="1"/>
    <col min="4" max="4" width="9.28515625" style="29" customWidth="1"/>
    <col min="5" max="5" width="9.42578125" style="29" customWidth="1"/>
    <col min="6" max="7" width="10.85546875" style="29" hidden="1" customWidth="1"/>
    <col min="8" max="8" width="3.42578125" style="29" customWidth="1"/>
    <col min="9" max="9" width="9.42578125" style="29" customWidth="1"/>
    <col min="10" max="10" width="9" style="29" customWidth="1"/>
    <col min="11" max="12" width="9.28515625" style="29" customWidth="1"/>
    <col min="13" max="14" width="10.85546875" style="29" hidden="1" customWidth="1"/>
    <col min="15" max="15" width="3.28515625" style="29" customWidth="1"/>
    <col min="16" max="16" width="9.28515625" style="29" customWidth="1"/>
    <col min="17" max="18" width="9.42578125" style="29" customWidth="1"/>
    <col min="19" max="19" width="9" style="29" customWidth="1"/>
    <col min="20" max="21" width="10.85546875" style="29" hidden="1" customWidth="1"/>
    <col min="22" max="22" width="3.140625" style="29" customWidth="1"/>
    <col min="23" max="23" width="9.140625" style="29" customWidth="1"/>
    <col min="24" max="24" width="9.7109375" style="29" customWidth="1"/>
    <col min="25" max="25" width="9.42578125" style="29" customWidth="1"/>
    <col min="26" max="26" width="9.140625" style="29" customWidth="1"/>
    <col min="27" max="28" width="10.85546875" style="29" hidden="1" customWidth="1"/>
    <col min="29" max="29" width="3.140625" style="29" customWidth="1"/>
    <col min="30" max="30" width="9.140625" style="29" customWidth="1"/>
    <col min="31" max="32" width="9.42578125" style="29" customWidth="1"/>
    <col min="33" max="33" width="9.7109375" style="29" customWidth="1"/>
    <col min="34" max="35" width="10.85546875" style="29" hidden="1" customWidth="1"/>
    <col min="36" max="36" width="3.28515625" style="29" customWidth="1"/>
    <col min="37" max="41" width="10.85546875" style="29" customWidth="1"/>
    <col min="42" max="47" width="10.85546875" style="29" hidden="1" customWidth="1"/>
    <col min="48" max="256" width="10.85546875" style="29" customWidth="1"/>
  </cols>
  <sheetData>
    <row r="1" spans="1:48" ht="18.95" customHeight="1" x14ac:dyDescent="0.3">
      <c r="A1" s="30" t="s">
        <v>130</v>
      </c>
      <c r="B1" s="31" t="s">
        <v>131</v>
      </c>
      <c r="C1" s="2"/>
      <c r="D1" s="2"/>
      <c r="E1" s="2"/>
      <c r="F1" s="2"/>
      <c r="G1" s="2"/>
      <c r="H1" s="2"/>
      <c r="I1" s="7" t="s">
        <v>132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5" customHeight="1" x14ac:dyDescent="0.25">
      <c r="A2" s="32" t="s">
        <v>13</v>
      </c>
      <c r="B2" s="33">
        <f>'OD600 reference point'!B9</f>
        <v>4.5945945945945939</v>
      </c>
      <c r="C2" s="6"/>
      <c r="D2" s="2"/>
      <c r="E2" s="2"/>
      <c r="F2" s="2"/>
      <c r="G2" s="2"/>
      <c r="H2" s="2"/>
      <c r="I2" s="7" t="s">
        <v>133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5" customHeight="1" x14ac:dyDescent="0.25">
      <c r="A3" s="4" t="s">
        <v>24</v>
      </c>
      <c r="B3" s="34" t="e">
        <f>'Fluorescein standard curve'!C28</f>
        <v>#DIV/0!</v>
      </c>
      <c r="C3" s="6"/>
      <c r="D3" s="2"/>
      <c r="E3" s="2"/>
      <c r="F3" s="2"/>
      <c r="G3" s="2"/>
      <c r="H3" s="2"/>
      <c r="I3" s="7" t="s">
        <v>5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5" customHeight="1" x14ac:dyDescent="0.25">
      <c r="A4" s="2"/>
      <c r="B4" s="11"/>
      <c r="C4" s="2"/>
      <c r="D4" s="2"/>
      <c r="E4" s="2"/>
      <c r="F4" s="2"/>
      <c r="G4" s="2"/>
      <c r="H4" s="2"/>
      <c r="I4" s="7" t="s">
        <v>134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8.95" customHeight="1" x14ac:dyDescent="0.3">
      <c r="A6" s="27" t="s">
        <v>135</v>
      </c>
      <c r="B6" s="15" t="s">
        <v>136</v>
      </c>
      <c r="C6" s="2"/>
      <c r="D6" s="2"/>
      <c r="E6" s="2"/>
      <c r="F6" s="2"/>
      <c r="G6" s="2"/>
      <c r="H6" s="2"/>
      <c r="I6" s="15" t="s">
        <v>137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5" customHeight="1" x14ac:dyDescent="0.25">
      <c r="A7" s="15" t="s">
        <v>138</v>
      </c>
      <c r="B7" s="3" t="s">
        <v>2</v>
      </c>
      <c r="C7" s="3" t="s">
        <v>4</v>
      </c>
      <c r="D7" s="3" t="s">
        <v>6</v>
      </c>
      <c r="E7" s="3" t="s">
        <v>7</v>
      </c>
      <c r="F7" s="3" t="s">
        <v>139</v>
      </c>
      <c r="G7" s="3" t="s">
        <v>140</v>
      </c>
      <c r="H7" s="2"/>
      <c r="I7" s="3" t="s">
        <v>2</v>
      </c>
      <c r="J7" s="3" t="s">
        <v>4</v>
      </c>
      <c r="K7" s="3" t="s">
        <v>6</v>
      </c>
      <c r="L7" s="3" t="s">
        <v>7</v>
      </c>
      <c r="M7" s="3" t="s">
        <v>139</v>
      </c>
      <c r="N7" s="3" t="s">
        <v>140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5" customHeight="1" x14ac:dyDescent="0.25">
      <c r="A8" s="4" t="s">
        <v>141</v>
      </c>
      <c r="B8" s="35">
        <f>'Raw Plate Reader Measurements'!$U$7</f>
        <v>4.2000000000000003E-2</v>
      </c>
      <c r="C8" s="35">
        <f>'Raw Plate Reader Measurements'!$U$8</f>
        <v>4.2999999999999997E-2</v>
      </c>
      <c r="D8" s="35">
        <f>'Raw Plate Reader Measurements'!$U$9</f>
        <v>4.2999999999999997E-2</v>
      </c>
      <c r="E8" s="35">
        <f>'Raw Plate Reader Measurements'!$U$10</f>
        <v>4.2999999999999997E-2</v>
      </c>
      <c r="F8" s="5"/>
      <c r="G8" s="5"/>
      <c r="H8" s="36"/>
      <c r="I8" s="35">
        <f>'Raw Plate Reader Measurements'!$J$7</f>
        <v>5888187</v>
      </c>
      <c r="J8" s="35">
        <f>'Raw Plate Reader Measurements'!$J$8</f>
        <v>5888920</v>
      </c>
      <c r="K8" s="35">
        <f>'Raw Plate Reader Measurements'!$J$9</f>
        <v>5888393</v>
      </c>
      <c r="L8" s="35">
        <f>'Raw Plate Reader Measurements'!$J$10</f>
        <v>5889527</v>
      </c>
      <c r="M8" s="5"/>
      <c r="N8" s="5"/>
      <c r="O8" s="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5" customHeight="1" x14ac:dyDescent="0.25">
      <c r="A9" s="15" t="s">
        <v>142</v>
      </c>
      <c r="B9" s="37">
        <f>AVERAGE(B8:G8)</f>
        <v>4.2749999999999996E-2</v>
      </c>
      <c r="C9" s="37"/>
      <c r="D9" s="37"/>
      <c r="E9" s="37"/>
      <c r="F9" s="11"/>
      <c r="G9" s="37"/>
      <c r="H9" s="2"/>
      <c r="I9" s="37">
        <f>AVERAGE(I8:N8)</f>
        <v>5888756.75</v>
      </c>
      <c r="J9" s="37"/>
      <c r="K9" s="37"/>
      <c r="L9" s="37"/>
      <c r="M9" s="37"/>
      <c r="N9" s="37"/>
      <c r="O9" s="2"/>
      <c r="P9" s="15" t="s">
        <v>143</v>
      </c>
      <c r="Q9" s="12"/>
      <c r="R9" s="12"/>
      <c r="S9" s="12"/>
      <c r="T9" s="12"/>
      <c r="U9" s="12"/>
      <c r="V9" s="2"/>
      <c r="W9" s="15" t="s">
        <v>144</v>
      </c>
      <c r="X9" s="12"/>
      <c r="Y9" s="12"/>
      <c r="Z9" s="12"/>
      <c r="AA9" s="12"/>
      <c r="AB9" s="12"/>
      <c r="AC9" s="12"/>
      <c r="AD9" s="15" t="s">
        <v>145</v>
      </c>
      <c r="AE9" s="12"/>
      <c r="AF9" s="12"/>
      <c r="AG9" s="12"/>
      <c r="AH9" s="12"/>
      <c r="AI9" s="12"/>
      <c r="AJ9" s="12"/>
      <c r="AK9" s="15" t="s">
        <v>146</v>
      </c>
      <c r="AL9" s="12"/>
      <c r="AM9" s="12"/>
      <c r="AN9" s="12"/>
      <c r="AO9" s="2"/>
      <c r="AP9" s="15" t="s">
        <v>147</v>
      </c>
      <c r="AQ9" s="2"/>
      <c r="AR9" s="2"/>
      <c r="AS9" s="2"/>
      <c r="AT9" s="2"/>
      <c r="AU9" s="2"/>
      <c r="AV9" s="2"/>
    </row>
    <row r="10" spans="1:48" ht="15" customHeight="1" x14ac:dyDescent="0.25">
      <c r="A10" s="18" t="s">
        <v>36</v>
      </c>
      <c r="B10" s="38"/>
      <c r="C10" s="38"/>
      <c r="D10" s="38"/>
      <c r="E10" s="39"/>
      <c r="F10" s="39"/>
      <c r="G10" s="39"/>
      <c r="H10" s="12"/>
      <c r="I10" s="38"/>
      <c r="J10" s="38"/>
      <c r="K10" s="38"/>
      <c r="L10" s="39"/>
      <c r="M10" s="39"/>
      <c r="N10" s="39"/>
      <c r="O10" s="12"/>
      <c r="P10" s="3" t="s">
        <v>2</v>
      </c>
      <c r="Q10" s="3" t="s">
        <v>4</v>
      </c>
      <c r="R10" s="3" t="s">
        <v>6</v>
      </c>
      <c r="S10" s="3" t="s">
        <v>7</v>
      </c>
      <c r="T10" s="3" t="s">
        <v>139</v>
      </c>
      <c r="U10" s="3" t="s">
        <v>140</v>
      </c>
      <c r="V10" s="12"/>
      <c r="W10" s="3" t="s">
        <v>2</v>
      </c>
      <c r="X10" s="3" t="s">
        <v>4</v>
      </c>
      <c r="Y10" s="3" t="s">
        <v>6</v>
      </c>
      <c r="Z10" s="3" t="s">
        <v>7</v>
      </c>
      <c r="AA10" s="3" t="s">
        <v>139</v>
      </c>
      <c r="AB10" s="3" t="s">
        <v>140</v>
      </c>
      <c r="AC10" s="2"/>
      <c r="AD10" s="3" t="s">
        <v>2</v>
      </c>
      <c r="AE10" s="3" t="s">
        <v>4</v>
      </c>
      <c r="AF10" s="3" t="s">
        <v>6</v>
      </c>
      <c r="AG10" s="3" t="s">
        <v>7</v>
      </c>
      <c r="AH10" s="3" t="s">
        <v>139</v>
      </c>
      <c r="AI10" s="3" t="s">
        <v>140</v>
      </c>
      <c r="AJ10" s="2"/>
      <c r="AK10" s="3" t="s">
        <v>8</v>
      </c>
      <c r="AL10" s="3" t="s">
        <v>18</v>
      </c>
      <c r="AM10" s="3" t="s">
        <v>148</v>
      </c>
      <c r="AN10" s="3" t="s">
        <v>149</v>
      </c>
      <c r="AO10" s="2"/>
      <c r="AP10" s="3" t="s">
        <v>2</v>
      </c>
      <c r="AQ10" s="3" t="s">
        <v>4</v>
      </c>
      <c r="AR10" s="3" t="s">
        <v>6</v>
      </c>
      <c r="AS10" s="3" t="s">
        <v>7</v>
      </c>
      <c r="AT10" s="3" t="s">
        <v>139</v>
      </c>
      <c r="AU10" s="3" t="s">
        <v>140</v>
      </c>
      <c r="AV10" s="2"/>
    </row>
    <row r="11" spans="1:48" ht="15" customHeight="1" x14ac:dyDescent="0.25">
      <c r="A11" s="4" t="s">
        <v>150</v>
      </c>
      <c r="B11" s="35">
        <f>'Raw Plate Reader Measurements'!$M$7</f>
        <v>8.7999999999999995E-2</v>
      </c>
      <c r="C11" s="35">
        <f>'Raw Plate Reader Measurements'!$M$8</f>
        <v>8.5999999999999993E-2</v>
      </c>
      <c r="D11" s="35">
        <f>'Raw Plate Reader Measurements'!$M$9</f>
        <v>8.5000000000000006E-2</v>
      </c>
      <c r="E11" s="35">
        <f>'Raw Plate Reader Measurements'!$M$10</f>
        <v>8.3000000000000004E-2</v>
      </c>
      <c r="F11" s="5"/>
      <c r="G11" s="5"/>
      <c r="H11" s="36"/>
      <c r="I11" s="35">
        <f>'Raw Plate Reader Measurements'!$B$7</f>
        <v>5530067</v>
      </c>
      <c r="J11" s="35">
        <f>'Raw Plate Reader Measurements'!$B$8</f>
        <v>5530072</v>
      </c>
      <c r="K11" s="35">
        <f>'Raw Plate Reader Measurements'!$B$9</f>
        <v>5530110</v>
      </c>
      <c r="L11" s="35">
        <f>'Raw Plate Reader Measurements'!$B$10</f>
        <v>5529913</v>
      </c>
      <c r="M11" s="5"/>
      <c r="N11" s="5"/>
      <c r="O11" s="36"/>
      <c r="P11" s="8">
        <f t="shared" ref="P11:P26" si="0">IF(ISBLANK(B11),"---",B11-$B$9)</f>
        <v>4.5249999999999999E-2</v>
      </c>
      <c r="Q11" s="8">
        <f t="shared" ref="Q11:Q26" si="1">IF(ISBLANK(C11),"---",C11-$B$9)</f>
        <v>4.3249999999999997E-2</v>
      </c>
      <c r="R11" s="8">
        <f t="shared" ref="R11:R26" si="2">IF(ISBLANK(D11),"---",D11-$B$9)</f>
        <v>4.225000000000001E-2</v>
      </c>
      <c r="S11" s="8">
        <f t="shared" ref="S11:S26" si="3">IF(ISBLANK(E11),"---",E11-$B$9)</f>
        <v>4.0250000000000008E-2</v>
      </c>
      <c r="T11" s="40" t="str">
        <f t="shared" ref="T11:T26" si="4">IF(ISBLANK(F11),"---",F11-$B$9)</f>
        <v>---</v>
      </c>
      <c r="U11" s="40" t="str">
        <f t="shared" ref="U11:U26" si="5">IF(ISBLANK(G11),"---",G11-$B$9)</f>
        <v>---</v>
      </c>
      <c r="V11" s="36"/>
      <c r="W11" s="8">
        <f t="shared" ref="W11:W26" si="6">IF(ISBLANK(I11),"---",I11-$I$9)</f>
        <v>-358689.75</v>
      </c>
      <c r="X11" s="8">
        <f t="shared" ref="X11:X26" si="7">IF(ISBLANK(J11),"---",J11-$I$9)</f>
        <v>-358684.75</v>
      </c>
      <c r="Y11" s="8">
        <f t="shared" ref="Y11:Y26" si="8">IF(ISBLANK(K11),"---",K11-$I$9)</f>
        <v>-358646.75</v>
      </c>
      <c r="Z11" s="8">
        <f t="shared" ref="Z11:Z26" si="9">IF(ISBLANK(L11),"---",L11-$I$9)</f>
        <v>-358843.75</v>
      </c>
      <c r="AA11" s="40" t="str">
        <f t="shared" ref="AA11:AA26" si="10">IF(ISBLANK(M11),"---",M11-$I$9)</f>
        <v>---</v>
      </c>
      <c r="AB11" s="40" t="str">
        <f t="shared" ref="AB11:AB26" si="11">IF(ISBLANK(N11),"---",N11-$I$9)</f>
        <v>---</v>
      </c>
      <c r="AC11" s="36"/>
      <c r="AD11" s="41"/>
      <c r="AE11" s="41"/>
      <c r="AF11" s="41"/>
      <c r="AG11" s="41"/>
      <c r="AH11" s="40" t="s">
        <v>26</v>
      </c>
      <c r="AI11" s="40" t="s">
        <v>26</v>
      </c>
      <c r="AJ11" s="36"/>
      <c r="AK11" s="41" t="e">
        <f t="shared" ref="AK11:AK26" si="12">AVERAGE(AD11:AI11)</f>
        <v>#DIV/0!</v>
      </c>
      <c r="AL11" s="41" t="e">
        <f t="shared" ref="AL11:AL26" si="13">STDEV(AD11:AI11)</f>
        <v>#DIV/0!</v>
      </c>
      <c r="AM11" s="41" t="e">
        <f t="shared" ref="AM11:AM26" si="14">GEOMEAN(AD11:AI11)</f>
        <v>#NUM!</v>
      </c>
      <c r="AN11" s="42" t="e">
        <f t="shared" ref="AN11:AN26" si="15">EXP(STDEV(AP11:AU11))</f>
        <v>#DIV/0!</v>
      </c>
      <c r="AO11" s="6"/>
      <c r="AP11" s="40" t="s">
        <v>26</v>
      </c>
      <c r="AQ11" s="40" t="s">
        <v>26</v>
      </c>
      <c r="AR11" s="40" t="s">
        <v>26</v>
      </c>
      <c r="AS11" s="40" t="s">
        <v>26</v>
      </c>
      <c r="AT11" s="40" t="s">
        <v>26</v>
      </c>
      <c r="AU11" s="40" t="s">
        <v>26</v>
      </c>
      <c r="AV11" s="2"/>
    </row>
    <row r="12" spans="1:48" ht="15" customHeight="1" x14ac:dyDescent="0.25">
      <c r="A12" s="4" t="s">
        <v>151</v>
      </c>
      <c r="B12" s="35">
        <f>'Raw Plate Reader Measurements'!$M$11</f>
        <v>7.6999999999999999E-2</v>
      </c>
      <c r="C12" s="35">
        <f>'Raw Plate Reader Measurements'!$M$12</f>
        <v>7.6999999999999999E-2</v>
      </c>
      <c r="D12" s="35">
        <f>'Raw Plate Reader Measurements'!$M$13</f>
        <v>7.6999999999999999E-2</v>
      </c>
      <c r="E12" s="35">
        <f>'Raw Plate Reader Measurements'!$M$14</f>
        <v>7.6999999999999999E-2</v>
      </c>
      <c r="F12" s="5"/>
      <c r="G12" s="5"/>
      <c r="H12" s="36"/>
      <c r="I12" s="35">
        <f>'Raw Plate Reader Measurements'!$B$11</f>
        <v>5285552</v>
      </c>
      <c r="J12" s="35">
        <f>'Raw Plate Reader Measurements'!$B$12</f>
        <v>5285577</v>
      </c>
      <c r="K12" s="35">
        <f>'Raw Plate Reader Measurements'!$B$13</f>
        <v>5285479</v>
      </c>
      <c r="L12" s="35">
        <f>'Raw Plate Reader Measurements'!$B$14</f>
        <v>5285513</v>
      </c>
      <c r="M12" s="5"/>
      <c r="N12" s="5"/>
      <c r="O12" s="36"/>
      <c r="P12" s="8">
        <f t="shared" si="0"/>
        <v>3.4250000000000003E-2</v>
      </c>
      <c r="Q12" s="8">
        <f t="shared" si="1"/>
        <v>3.4250000000000003E-2</v>
      </c>
      <c r="R12" s="8">
        <f t="shared" si="2"/>
        <v>3.4250000000000003E-2</v>
      </c>
      <c r="S12" s="8">
        <f t="shared" si="3"/>
        <v>3.4250000000000003E-2</v>
      </c>
      <c r="T12" s="40" t="str">
        <f t="shared" si="4"/>
        <v>---</v>
      </c>
      <c r="U12" s="40" t="str">
        <f t="shared" si="5"/>
        <v>---</v>
      </c>
      <c r="V12" s="36"/>
      <c r="W12" s="8">
        <f t="shared" si="6"/>
        <v>-603204.75</v>
      </c>
      <c r="X12" s="8">
        <f t="shared" si="7"/>
        <v>-603179.75</v>
      </c>
      <c r="Y12" s="8">
        <f t="shared" si="8"/>
        <v>-603277.75</v>
      </c>
      <c r="Z12" s="8">
        <f t="shared" si="9"/>
        <v>-603243.75</v>
      </c>
      <c r="AA12" s="40" t="str">
        <f t="shared" si="10"/>
        <v>---</v>
      </c>
      <c r="AB12" s="40" t="str">
        <f t="shared" si="11"/>
        <v>---</v>
      </c>
      <c r="AC12" s="36"/>
      <c r="AD12" s="41"/>
      <c r="AE12" s="41"/>
      <c r="AF12" s="41"/>
      <c r="AG12" s="41"/>
      <c r="AH12" s="40" t="s">
        <v>26</v>
      </c>
      <c r="AI12" s="40" t="s">
        <v>26</v>
      </c>
      <c r="AJ12" s="36"/>
      <c r="AK12" s="41" t="e">
        <f t="shared" si="12"/>
        <v>#DIV/0!</v>
      </c>
      <c r="AL12" s="41" t="e">
        <f t="shared" si="13"/>
        <v>#DIV/0!</v>
      </c>
      <c r="AM12" s="41" t="e">
        <f t="shared" si="14"/>
        <v>#NUM!</v>
      </c>
      <c r="AN12" s="42" t="e">
        <f t="shared" si="15"/>
        <v>#DIV/0!</v>
      </c>
      <c r="AO12" s="6"/>
      <c r="AP12" s="40" t="s">
        <v>26</v>
      </c>
      <c r="AQ12" s="40" t="s">
        <v>26</v>
      </c>
      <c r="AR12" s="40" t="s">
        <v>26</v>
      </c>
      <c r="AS12" s="40" t="s">
        <v>26</v>
      </c>
      <c r="AT12" s="40" t="s">
        <v>26</v>
      </c>
      <c r="AU12" s="40" t="s">
        <v>26</v>
      </c>
      <c r="AV12" s="2"/>
    </row>
    <row r="13" spans="1:48" ht="15" customHeight="1" x14ac:dyDescent="0.25">
      <c r="A13" s="4" t="s">
        <v>152</v>
      </c>
      <c r="B13" s="35">
        <f>'Raw Plate Reader Measurements'!$N$7</f>
        <v>9.0999999999999998E-2</v>
      </c>
      <c r="C13" s="35">
        <f>'Raw Plate Reader Measurements'!$N$8</f>
        <v>9.0999999999999998E-2</v>
      </c>
      <c r="D13" s="35">
        <f>'Raw Plate Reader Measurements'!$N$9</f>
        <v>0.09</v>
      </c>
      <c r="E13" s="35">
        <f>'Raw Plate Reader Measurements'!$N$10</f>
        <v>0.09</v>
      </c>
      <c r="F13" s="5"/>
      <c r="G13" s="5"/>
      <c r="H13" s="36"/>
      <c r="I13" s="35">
        <f>'Raw Plate Reader Measurements'!$C$7</f>
        <v>4795847</v>
      </c>
      <c r="J13" s="35">
        <f>'Raw Plate Reader Measurements'!$C$8</f>
        <v>4795852</v>
      </c>
      <c r="K13" s="35">
        <f>'Raw Plate Reader Measurements'!$C$9</f>
        <v>4795831</v>
      </c>
      <c r="L13" s="35">
        <f>'Raw Plate Reader Measurements'!$C$10</f>
        <v>4785523</v>
      </c>
      <c r="M13" s="5"/>
      <c r="N13" s="5"/>
      <c r="O13" s="36"/>
      <c r="P13" s="8">
        <f t="shared" si="0"/>
        <v>4.8250000000000001E-2</v>
      </c>
      <c r="Q13" s="8">
        <f t="shared" si="1"/>
        <v>4.8250000000000001E-2</v>
      </c>
      <c r="R13" s="8">
        <f t="shared" si="2"/>
        <v>4.725E-2</v>
      </c>
      <c r="S13" s="8">
        <f t="shared" si="3"/>
        <v>4.725E-2</v>
      </c>
      <c r="T13" s="40" t="str">
        <f t="shared" si="4"/>
        <v>---</v>
      </c>
      <c r="U13" s="40" t="str">
        <f t="shared" si="5"/>
        <v>---</v>
      </c>
      <c r="V13" s="36"/>
      <c r="W13" s="8">
        <f t="shared" si="6"/>
        <v>-1092909.75</v>
      </c>
      <c r="X13" s="8">
        <f t="shared" si="7"/>
        <v>-1092904.75</v>
      </c>
      <c r="Y13" s="8">
        <f t="shared" si="8"/>
        <v>-1092925.75</v>
      </c>
      <c r="Z13" s="8">
        <f t="shared" si="9"/>
        <v>-1103233.75</v>
      </c>
      <c r="AA13" s="40" t="str">
        <f t="shared" si="10"/>
        <v>---</v>
      </c>
      <c r="AB13" s="40" t="str">
        <f t="shared" si="11"/>
        <v>---</v>
      </c>
      <c r="AC13" s="43"/>
      <c r="AD13" s="41"/>
      <c r="AE13" s="41"/>
      <c r="AF13" s="41"/>
      <c r="AG13" s="41"/>
      <c r="AH13" s="40" t="s">
        <v>26</v>
      </c>
      <c r="AI13" s="40" t="s">
        <v>26</v>
      </c>
      <c r="AJ13" s="43"/>
      <c r="AK13" s="41" t="e">
        <f t="shared" si="12"/>
        <v>#DIV/0!</v>
      </c>
      <c r="AL13" s="41" t="e">
        <f t="shared" si="13"/>
        <v>#DIV/0!</v>
      </c>
      <c r="AM13" s="41" t="e">
        <f t="shared" si="14"/>
        <v>#NUM!</v>
      </c>
      <c r="AN13" s="42" t="e">
        <f t="shared" si="15"/>
        <v>#DIV/0!</v>
      </c>
      <c r="AO13" s="6"/>
      <c r="AP13" s="40" t="s">
        <v>26</v>
      </c>
      <c r="AQ13" s="40" t="s">
        <v>26</v>
      </c>
      <c r="AR13" s="40" t="s">
        <v>26</v>
      </c>
      <c r="AS13" s="40" t="s">
        <v>26</v>
      </c>
      <c r="AT13" s="40" t="s">
        <v>26</v>
      </c>
      <c r="AU13" s="40" t="s">
        <v>26</v>
      </c>
      <c r="AV13" s="2"/>
    </row>
    <row r="14" spans="1:48" ht="15" customHeight="1" x14ac:dyDescent="0.25">
      <c r="A14" s="4" t="s">
        <v>153</v>
      </c>
      <c r="B14" s="35">
        <f>'Raw Plate Reader Measurements'!$N$11</f>
        <v>7.6999999999999999E-2</v>
      </c>
      <c r="C14" s="35">
        <f>'Raw Plate Reader Measurements'!$N$12</f>
        <v>7.8E-2</v>
      </c>
      <c r="D14" s="35">
        <f>'Raw Plate Reader Measurements'!$N$13</f>
        <v>0.08</v>
      </c>
      <c r="E14" s="35">
        <f>'Raw Plate Reader Measurements'!$N$14</f>
        <v>7.6999999999999999E-2</v>
      </c>
      <c r="F14" s="5"/>
      <c r="G14" s="5"/>
      <c r="H14" s="36"/>
      <c r="I14" s="35">
        <f>'Raw Plate Reader Measurements'!$C$11</f>
        <v>5355729</v>
      </c>
      <c r="J14" s="35">
        <f>'Raw Plate Reader Measurements'!$C$12</f>
        <v>5355744</v>
      </c>
      <c r="K14" s="35">
        <f>'Raw Plate Reader Measurements'!$C$13</f>
        <v>5355789</v>
      </c>
      <c r="L14" s="35">
        <f>'Raw Plate Reader Measurements'!$C$14</f>
        <v>5351920</v>
      </c>
      <c r="M14" s="5"/>
      <c r="N14" s="5"/>
      <c r="O14" s="36"/>
      <c r="P14" s="8">
        <f t="shared" si="0"/>
        <v>3.4250000000000003E-2</v>
      </c>
      <c r="Q14" s="8">
        <f t="shared" si="1"/>
        <v>3.5250000000000004E-2</v>
      </c>
      <c r="R14" s="8">
        <f t="shared" si="2"/>
        <v>3.7250000000000005E-2</v>
      </c>
      <c r="S14" s="8">
        <f t="shared" si="3"/>
        <v>3.4250000000000003E-2</v>
      </c>
      <c r="T14" s="40" t="str">
        <f t="shared" si="4"/>
        <v>---</v>
      </c>
      <c r="U14" s="40" t="str">
        <f t="shared" si="5"/>
        <v>---</v>
      </c>
      <c r="V14" s="36"/>
      <c r="W14" s="8">
        <f t="shared" si="6"/>
        <v>-533027.75</v>
      </c>
      <c r="X14" s="8">
        <f t="shared" si="7"/>
        <v>-533012.75</v>
      </c>
      <c r="Y14" s="8">
        <f t="shared" si="8"/>
        <v>-532967.75</v>
      </c>
      <c r="Z14" s="8">
        <f t="shared" si="9"/>
        <v>-536836.75</v>
      </c>
      <c r="AA14" s="40" t="str">
        <f t="shared" si="10"/>
        <v>---</v>
      </c>
      <c r="AB14" s="40" t="str">
        <f t="shared" si="11"/>
        <v>---</v>
      </c>
      <c r="AC14" s="43"/>
      <c r="AD14" s="41"/>
      <c r="AE14" s="41"/>
      <c r="AF14" s="41"/>
      <c r="AG14" s="41"/>
      <c r="AH14" s="40" t="s">
        <v>26</v>
      </c>
      <c r="AI14" s="40" t="s">
        <v>26</v>
      </c>
      <c r="AJ14" s="43"/>
      <c r="AK14" s="41" t="e">
        <f t="shared" si="12"/>
        <v>#DIV/0!</v>
      </c>
      <c r="AL14" s="41" t="e">
        <f t="shared" si="13"/>
        <v>#DIV/0!</v>
      </c>
      <c r="AM14" s="41" t="e">
        <f t="shared" si="14"/>
        <v>#NUM!</v>
      </c>
      <c r="AN14" s="42" t="e">
        <f t="shared" si="15"/>
        <v>#DIV/0!</v>
      </c>
      <c r="AO14" s="6"/>
      <c r="AP14" s="40" t="s">
        <v>26</v>
      </c>
      <c r="AQ14" s="40" t="s">
        <v>26</v>
      </c>
      <c r="AR14" s="40" t="s">
        <v>26</v>
      </c>
      <c r="AS14" s="40" t="s">
        <v>26</v>
      </c>
      <c r="AT14" s="40" t="s">
        <v>26</v>
      </c>
      <c r="AU14" s="40" t="s">
        <v>26</v>
      </c>
      <c r="AV14" s="2"/>
    </row>
    <row r="15" spans="1:48" ht="15" customHeight="1" x14ac:dyDescent="0.25">
      <c r="A15" s="4" t="s">
        <v>154</v>
      </c>
      <c r="B15" s="35">
        <f>'Raw Plate Reader Measurements'!$O$7</f>
        <v>6.4000000000000001E-2</v>
      </c>
      <c r="C15" s="35">
        <f>'Raw Plate Reader Measurements'!$O$8</f>
        <v>6.4000000000000001E-2</v>
      </c>
      <c r="D15" s="35">
        <f>'Raw Plate Reader Measurements'!$O$9</f>
        <v>6.5000000000000002E-2</v>
      </c>
      <c r="E15" s="35">
        <f>'Raw Plate Reader Measurements'!$O$10</f>
        <v>6.4000000000000001E-2</v>
      </c>
      <c r="F15" s="5"/>
      <c r="G15" s="5"/>
      <c r="H15" s="36"/>
      <c r="I15" s="35">
        <f>'Raw Plate Reader Measurements'!$D$7</f>
        <v>5674363</v>
      </c>
      <c r="J15" s="35">
        <f>'Raw Plate Reader Measurements'!$D$8</f>
        <v>5674379</v>
      </c>
      <c r="K15" s="35">
        <f>'Raw Plate Reader Measurements'!$D$9</f>
        <v>5674380</v>
      </c>
      <c r="L15" s="35">
        <f>'Raw Plate Reader Measurements'!$D$10</f>
        <v>5675221</v>
      </c>
      <c r="M15" s="5"/>
      <c r="N15" s="5"/>
      <c r="O15" s="36"/>
      <c r="P15" s="8">
        <f t="shared" si="0"/>
        <v>2.1250000000000005E-2</v>
      </c>
      <c r="Q15" s="8">
        <f t="shared" si="1"/>
        <v>2.1250000000000005E-2</v>
      </c>
      <c r="R15" s="8">
        <f t="shared" si="2"/>
        <v>2.2250000000000006E-2</v>
      </c>
      <c r="S15" s="8">
        <f t="shared" si="3"/>
        <v>2.1250000000000005E-2</v>
      </c>
      <c r="T15" s="40" t="str">
        <f t="shared" si="4"/>
        <v>---</v>
      </c>
      <c r="U15" s="40" t="str">
        <f t="shared" si="5"/>
        <v>---</v>
      </c>
      <c r="V15" s="36"/>
      <c r="W15" s="8">
        <f t="shared" si="6"/>
        <v>-214393.75</v>
      </c>
      <c r="X15" s="8">
        <f t="shared" si="7"/>
        <v>-214377.75</v>
      </c>
      <c r="Y15" s="8">
        <f t="shared" si="8"/>
        <v>-214376.75</v>
      </c>
      <c r="Z15" s="8">
        <f t="shared" si="9"/>
        <v>-213535.75</v>
      </c>
      <c r="AA15" s="40" t="str">
        <f t="shared" si="10"/>
        <v>---</v>
      </c>
      <c r="AB15" s="40" t="str">
        <f t="shared" si="11"/>
        <v>---</v>
      </c>
      <c r="AC15" s="36"/>
      <c r="AD15" s="41"/>
      <c r="AE15" s="41"/>
      <c r="AF15" s="41"/>
      <c r="AG15" s="41"/>
      <c r="AH15" s="40" t="s">
        <v>26</v>
      </c>
      <c r="AI15" s="40" t="s">
        <v>26</v>
      </c>
      <c r="AJ15" s="36"/>
      <c r="AK15" s="41" t="e">
        <f t="shared" si="12"/>
        <v>#DIV/0!</v>
      </c>
      <c r="AL15" s="41" t="e">
        <f t="shared" si="13"/>
        <v>#DIV/0!</v>
      </c>
      <c r="AM15" s="41" t="e">
        <f t="shared" si="14"/>
        <v>#NUM!</v>
      </c>
      <c r="AN15" s="42" t="e">
        <f t="shared" si="15"/>
        <v>#DIV/0!</v>
      </c>
      <c r="AO15" s="6"/>
      <c r="AP15" s="40" t="s">
        <v>26</v>
      </c>
      <c r="AQ15" s="40" t="s">
        <v>26</v>
      </c>
      <c r="AR15" s="40" t="s">
        <v>26</v>
      </c>
      <c r="AS15" s="40" t="s">
        <v>26</v>
      </c>
      <c r="AT15" s="40" t="s">
        <v>26</v>
      </c>
      <c r="AU15" s="40" t="s">
        <v>26</v>
      </c>
      <c r="AV15" s="2"/>
    </row>
    <row r="16" spans="1:48" ht="15" customHeight="1" x14ac:dyDescent="0.25">
      <c r="A16" s="4" t="s">
        <v>155</v>
      </c>
      <c r="B16" s="35">
        <f>'Raw Plate Reader Measurements'!$O$11</f>
        <v>6.5000000000000002E-2</v>
      </c>
      <c r="C16" s="35">
        <f>'Raw Plate Reader Measurements'!$O$12</f>
        <v>6.5000000000000002E-2</v>
      </c>
      <c r="D16" s="35">
        <f>'Raw Plate Reader Measurements'!$O$13</f>
        <v>6.5000000000000002E-2</v>
      </c>
      <c r="E16" s="35">
        <f>'Raw Plate Reader Measurements'!$O$14</f>
        <v>5.8000000000000003E-2</v>
      </c>
      <c r="F16" s="5"/>
      <c r="G16" s="5"/>
      <c r="H16" s="36"/>
      <c r="I16" s="35">
        <f>'Raw Plate Reader Measurements'!$D$11</f>
        <v>5319068</v>
      </c>
      <c r="J16" s="35">
        <f>'Raw Plate Reader Measurements'!$D$12</f>
        <v>5314520</v>
      </c>
      <c r="K16" s="35">
        <f>'Raw Plate Reader Measurements'!$D$13</f>
        <v>5317262</v>
      </c>
      <c r="L16" s="35">
        <f>'Raw Plate Reader Measurements'!$D$14</f>
        <v>5319007</v>
      </c>
      <c r="M16" s="5"/>
      <c r="N16" s="5"/>
      <c r="O16" s="36"/>
      <c r="P16" s="8">
        <f t="shared" si="0"/>
        <v>2.2250000000000006E-2</v>
      </c>
      <c r="Q16" s="8">
        <f t="shared" si="1"/>
        <v>2.2250000000000006E-2</v>
      </c>
      <c r="R16" s="8">
        <f t="shared" si="2"/>
        <v>2.2250000000000006E-2</v>
      </c>
      <c r="S16" s="8">
        <f t="shared" si="3"/>
        <v>1.5250000000000007E-2</v>
      </c>
      <c r="T16" s="40" t="str">
        <f t="shared" si="4"/>
        <v>---</v>
      </c>
      <c r="U16" s="40" t="str">
        <f t="shared" si="5"/>
        <v>---</v>
      </c>
      <c r="V16" s="36"/>
      <c r="W16" s="8">
        <f t="shared" si="6"/>
        <v>-569688.75</v>
      </c>
      <c r="X16" s="8">
        <f t="shared" si="7"/>
        <v>-574236.75</v>
      </c>
      <c r="Y16" s="8">
        <f t="shared" si="8"/>
        <v>-571494.75</v>
      </c>
      <c r="Z16" s="8">
        <f t="shared" si="9"/>
        <v>-569749.75</v>
      </c>
      <c r="AA16" s="40" t="str">
        <f t="shared" si="10"/>
        <v>---</v>
      </c>
      <c r="AB16" s="40" t="str">
        <f t="shared" si="11"/>
        <v>---</v>
      </c>
      <c r="AC16" s="36"/>
      <c r="AD16" s="41"/>
      <c r="AE16" s="41"/>
      <c r="AF16" s="41"/>
      <c r="AG16" s="41"/>
      <c r="AH16" s="40" t="s">
        <v>26</v>
      </c>
      <c r="AI16" s="40" t="s">
        <v>26</v>
      </c>
      <c r="AJ16" s="36"/>
      <c r="AK16" s="41" t="e">
        <f t="shared" si="12"/>
        <v>#DIV/0!</v>
      </c>
      <c r="AL16" s="41" t="e">
        <f t="shared" si="13"/>
        <v>#DIV/0!</v>
      </c>
      <c r="AM16" s="41" t="e">
        <f t="shared" si="14"/>
        <v>#NUM!</v>
      </c>
      <c r="AN16" s="42" t="e">
        <f t="shared" si="15"/>
        <v>#DIV/0!</v>
      </c>
      <c r="AO16" s="6"/>
      <c r="AP16" s="40" t="s">
        <v>26</v>
      </c>
      <c r="AQ16" s="40" t="s">
        <v>26</v>
      </c>
      <c r="AR16" s="40" t="s">
        <v>26</v>
      </c>
      <c r="AS16" s="40" t="s">
        <v>26</v>
      </c>
      <c r="AT16" s="40" t="s">
        <v>26</v>
      </c>
      <c r="AU16" s="40" t="s">
        <v>26</v>
      </c>
      <c r="AV16" s="2"/>
    </row>
    <row r="17" spans="1:48" ht="15" customHeight="1" x14ac:dyDescent="0.25">
      <c r="A17" s="4" t="s">
        <v>156</v>
      </c>
      <c r="B17" s="35">
        <f>'Raw Plate Reader Measurements'!$P$7</f>
        <v>8.4000000000000005E-2</v>
      </c>
      <c r="C17" s="35">
        <f>'Raw Plate Reader Measurements'!$P$8</f>
        <v>8.5000000000000006E-2</v>
      </c>
      <c r="D17" s="35">
        <f>'Raw Plate Reader Measurements'!$P$9</f>
        <v>8.5000000000000006E-2</v>
      </c>
      <c r="E17" s="35">
        <f>'Raw Plate Reader Measurements'!$P$10</f>
        <v>8.5999999999999993E-2</v>
      </c>
      <c r="F17" s="5"/>
      <c r="G17" s="5"/>
      <c r="H17" s="36"/>
      <c r="I17" s="35">
        <f>'Raw Plate Reader Measurements'!$E$7</f>
        <v>5676504</v>
      </c>
      <c r="J17" s="35">
        <f>'Raw Plate Reader Measurements'!$E$8</f>
        <v>5676404</v>
      </c>
      <c r="K17" s="35">
        <f>'Raw Plate Reader Measurements'!$E$9</f>
        <v>5677890</v>
      </c>
      <c r="L17" s="35">
        <f>'Raw Plate Reader Measurements'!$E$10</f>
        <v>5677331</v>
      </c>
      <c r="M17" s="5"/>
      <c r="N17" s="5"/>
      <c r="O17" s="36"/>
      <c r="P17" s="8">
        <f t="shared" si="0"/>
        <v>4.1250000000000009E-2</v>
      </c>
      <c r="Q17" s="8">
        <f t="shared" si="1"/>
        <v>4.225000000000001E-2</v>
      </c>
      <c r="R17" s="8">
        <f t="shared" si="2"/>
        <v>4.225000000000001E-2</v>
      </c>
      <c r="S17" s="8">
        <f t="shared" si="3"/>
        <v>4.3249999999999997E-2</v>
      </c>
      <c r="T17" s="40" t="str">
        <f t="shared" si="4"/>
        <v>---</v>
      </c>
      <c r="U17" s="40" t="str">
        <f t="shared" si="5"/>
        <v>---</v>
      </c>
      <c r="V17" s="36"/>
      <c r="W17" s="8">
        <f t="shared" si="6"/>
        <v>-212252.75</v>
      </c>
      <c r="X17" s="8">
        <f t="shared" si="7"/>
        <v>-212352.75</v>
      </c>
      <c r="Y17" s="8">
        <f t="shared" si="8"/>
        <v>-210866.75</v>
      </c>
      <c r="Z17" s="8">
        <f t="shared" si="9"/>
        <v>-211425.75</v>
      </c>
      <c r="AA17" s="40" t="str">
        <f t="shared" si="10"/>
        <v>---</v>
      </c>
      <c r="AB17" s="40" t="str">
        <f t="shared" si="11"/>
        <v>---</v>
      </c>
      <c r="AC17" s="36"/>
      <c r="AD17" s="41"/>
      <c r="AE17" s="41"/>
      <c r="AF17" s="41"/>
      <c r="AG17" s="41"/>
      <c r="AH17" s="40" t="s">
        <v>26</v>
      </c>
      <c r="AI17" s="40" t="s">
        <v>26</v>
      </c>
      <c r="AJ17" s="36"/>
      <c r="AK17" s="41" t="e">
        <f t="shared" si="12"/>
        <v>#DIV/0!</v>
      </c>
      <c r="AL17" s="41" t="e">
        <f t="shared" si="13"/>
        <v>#DIV/0!</v>
      </c>
      <c r="AM17" s="41" t="e">
        <f t="shared" si="14"/>
        <v>#NUM!</v>
      </c>
      <c r="AN17" s="42" t="e">
        <f t="shared" si="15"/>
        <v>#DIV/0!</v>
      </c>
      <c r="AO17" s="6"/>
      <c r="AP17" s="40" t="s">
        <v>26</v>
      </c>
      <c r="AQ17" s="40" t="s">
        <v>26</v>
      </c>
      <c r="AR17" s="40" t="s">
        <v>26</v>
      </c>
      <c r="AS17" s="40" t="s">
        <v>26</v>
      </c>
      <c r="AT17" s="40" t="s">
        <v>26</v>
      </c>
      <c r="AU17" s="40" t="s">
        <v>26</v>
      </c>
      <c r="AV17" s="2"/>
    </row>
    <row r="18" spans="1:48" ht="15" customHeight="1" x14ac:dyDescent="0.25">
      <c r="A18" s="4" t="s">
        <v>157</v>
      </c>
      <c r="B18" s="35">
        <f>'Raw Plate Reader Measurements'!$P$11</f>
        <v>7.2999999999999995E-2</v>
      </c>
      <c r="C18" s="35">
        <f>'Raw Plate Reader Measurements'!$P$12</f>
        <v>7.4999999999999997E-2</v>
      </c>
      <c r="D18" s="35">
        <f>'Raw Plate Reader Measurements'!$P$13</f>
        <v>7.3999999999999996E-2</v>
      </c>
      <c r="E18" s="35">
        <f>'Raw Plate Reader Measurements'!$P$14</f>
        <v>7.2999999999999995E-2</v>
      </c>
      <c r="F18" s="5"/>
      <c r="G18" s="5"/>
      <c r="H18" s="36"/>
      <c r="I18" s="35">
        <f>'Raw Plate Reader Measurements'!$E$11</f>
        <v>5458683</v>
      </c>
      <c r="J18" s="35">
        <f>'Raw Plate Reader Measurements'!$E$12</f>
        <v>5458677</v>
      </c>
      <c r="K18" s="35">
        <f>'Raw Plate Reader Measurements'!$E$13</f>
        <v>5458795</v>
      </c>
      <c r="L18" s="35">
        <f>'Raw Plate Reader Measurements'!$E$14</f>
        <v>5457740</v>
      </c>
      <c r="M18" s="5"/>
      <c r="N18" s="5"/>
      <c r="O18" s="36"/>
      <c r="P18" s="8">
        <f t="shared" si="0"/>
        <v>3.0249999999999999E-2</v>
      </c>
      <c r="Q18" s="8">
        <f t="shared" si="1"/>
        <v>3.2250000000000001E-2</v>
      </c>
      <c r="R18" s="8">
        <f t="shared" si="2"/>
        <v>3.125E-2</v>
      </c>
      <c r="S18" s="8">
        <f t="shared" si="3"/>
        <v>3.0249999999999999E-2</v>
      </c>
      <c r="T18" s="40" t="str">
        <f t="shared" si="4"/>
        <v>---</v>
      </c>
      <c r="U18" s="40" t="str">
        <f t="shared" si="5"/>
        <v>---</v>
      </c>
      <c r="V18" s="36"/>
      <c r="W18" s="8">
        <f t="shared" si="6"/>
        <v>-430073.75</v>
      </c>
      <c r="X18" s="8">
        <f t="shared" si="7"/>
        <v>-430079.75</v>
      </c>
      <c r="Y18" s="8">
        <f t="shared" si="8"/>
        <v>-429961.75</v>
      </c>
      <c r="Z18" s="8">
        <f t="shared" si="9"/>
        <v>-431016.75</v>
      </c>
      <c r="AA18" s="40" t="str">
        <f t="shared" si="10"/>
        <v>---</v>
      </c>
      <c r="AB18" s="40" t="str">
        <f t="shared" si="11"/>
        <v>---</v>
      </c>
      <c r="AC18" s="36"/>
      <c r="AD18" s="41"/>
      <c r="AE18" s="41"/>
      <c r="AF18" s="41"/>
      <c r="AG18" s="41"/>
      <c r="AH18" s="40" t="s">
        <v>26</v>
      </c>
      <c r="AI18" s="40" t="s">
        <v>26</v>
      </c>
      <c r="AJ18" s="36"/>
      <c r="AK18" s="41" t="e">
        <f t="shared" si="12"/>
        <v>#DIV/0!</v>
      </c>
      <c r="AL18" s="41" t="e">
        <f t="shared" si="13"/>
        <v>#DIV/0!</v>
      </c>
      <c r="AM18" s="41" t="e">
        <f t="shared" si="14"/>
        <v>#NUM!</v>
      </c>
      <c r="AN18" s="42" t="e">
        <f t="shared" si="15"/>
        <v>#DIV/0!</v>
      </c>
      <c r="AO18" s="6"/>
      <c r="AP18" s="40" t="s">
        <v>26</v>
      </c>
      <c r="AQ18" s="40" t="s">
        <v>26</v>
      </c>
      <c r="AR18" s="40" t="s">
        <v>26</v>
      </c>
      <c r="AS18" s="40" t="s">
        <v>26</v>
      </c>
      <c r="AT18" s="40" t="s">
        <v>26</v>
      </c>
      <c r="AU18" s="40" t="s">
        <v>26</v>
      </c>
      <c r="AV18" s="2"/>
    </row>
    <row r="19" spans="1:48" ht="15" customHeight="1" x14ac:dyDescent="0.25">
      <c r="A19" s="4" t="s">
        <v>158</v>
      </c>
      <c r="B19" s="35">
        <f>'Raw Plate Reader Measurements'!$Q$7</f>
        <v>8.1000000000000003E-2</v>
      </c>
      <c r="C19" s="35">
        <f>'Raw Plate Reader Measurements'!$Q$8</f>
        <v>8.3000000000000004E-2</v>
      </c>
      <c r="D19" s="35">
        <f>'Raw Plate Reader Measurements'!$Q$9</f>
        <v>8.3000000000000004E-2</v>
      </c>
      <c r="E19" s="35">
        <f>'Raw Plate Reader Measurements'!$Q$10</f>
        <v>8.1000000000000003E-2</v>
      </c>
      <c r="F19" s="5"/>
      <c r="G19" s="5"/>
      <c r="H19" s="36"/>
      <c r="I19" s="35">
        <f>'Raw Plate Reader Measurements'!$F$7</f>
        <v>5792817</v>
      </c>
      <c r="J19" s="35">
        <f>'Raw Plate Reader Measurements'!$F$8</f>
        <v>5792880</v>
      </c>
      <c r="K19" s="35">
        <f>'Raw Plate Reader Measurements'!$F$9</f>
        <v>5792132</v>
      </c>
      <c r="L19" s="35">
        <f>'Raw Plate Reader Measurements'!$F$10</f>
        <v>5792350</v>
      </c>
      <c r="M19" s="5"/>
      <c r="N19" s="5"/>
      <c r="O19" s="36"/>
      <c r="P19" s="8">
        <f t="shared" si="0"/>
        <v>3.8250000000000006E-2</v>
      </c>
      <c r="Q19" s="8">
        <f t="shared" si="1"/>
        <v>4.0250000000000008E-2</v>
      </c>
      <c r="R19" s="8">
        <f t="shared" si="2"/>
        <v>4.0250000000000008E-2</v>
      </c>
      <c r="S19" s="8">
        <f t="shared" si="3"/>
        <v>3.8250000000000006E-2</v>
      </c>
      <c r="T19" s="40" t="str">
        <f t="shared" si="4"/>
        <v>---</v>
      </c>
      <c r="U19" s="40" t="str">
        <f t="shared" si="5"/>
        <v>---</v>
      </c>
      <c r="V19" s="36"/>
      <c r="W19" s="8">
        <f t="shared" si="6"/>
        <v>-95939.75</v>
      </c>
      <c r="X19" s="8">
        <f t="shared" si="7"/>
        <v>-95876.75</v>
      </c>
      <c r="Y19" s="8">
        <f t="shared" si="8"/>
        <v>-96624.75</v>
      </c>
      <c r="Z19" s="8">
        <f t="shared" si="9"/>
        <v>-96406.75</v>
      </c>
      <c r="AA19" s="40" t="str">
        <f t="shared" si="10"/>
        <v>---</v>
      </c>
      <c r="AB19" s="40" t="str">
        <f t="shared" si="11"/>
        <v>---</v>
      </c>
      <c r="AC19" s="36"/>
      <c r="AD19" s="41"/>
      <c r="AE19" s="41"/>
      <c r="AF19" s="41"/>
      <c r="AG19" s="41"/>
      <c r="AH19" s="40" t="s">
        <v>26</v>
      </c>
      <c r="AI19" s="40" t="s">
        <v>26</v>
      </c>
      <c r="AJ19" s="36"/>
      <c r="AK19" s="41" t="e">
        <f t="shared" si="12"/>
        <v>#DIV/0!</v>
      </c>
      <c r="AL19" s="41" t="e">
        <f t="shared" si="13"/>
        <v>#DIV/0!</v>
      </c>
      <c r="AM19" s="41" t="e">
        <f t="shared" si="14"/>
        <v>#NUM!</v>
      </c>
      <c r="AN19" s="42" t="e">
        <f t="shared" si="15"/>
        <v>#DIV/0!</v>
      </c>
      <c r="AO19" s="6"/>
      <c r="AP19" s="40" t="s">
        <v>26</v>
      </c>
      <c r="AQ19" s="40" t="s">
        <v>26</v>
      </c>
      <c r="AR19" s="40" t="s">
        <v>26</v>
      </c>
      <c r="AS19" s="40" t="s">
        <v>26</v>
      </c>
      <c r="AT19" s="40" t="s">
        <v>26</v>
      </c>
      <c r="AU19" s="40" t="s">
        <v>26</v>
      </c>
      <c r="AV19" s="2"/>
    </row>
    <row r="20" spans="1:48" ht="15" customHeight="1" x14ac:dyDescent="0.25">
      <c r="A20" s="4" t="s">
        <v>159</v>
      </c>
      <c r="B20" s="35">
        <f>'Raw Plate Reader Measurements'!$Q$11</f>
        <v>6.8000000000000005E-2</v>
      </c>
      <c r="C20" s="35">
        <f>'Raw Plate Reader Measurements'!$Q$12</f>
        <v>7.0000000000000007E-2</v>
      </c>
      <c r="D20" s="35">
        <f>'Raw Plate Reader Measurements'!$Q$13</f>
        <v>7.0000000000000007E-2</v>
      </c>
      <c r="E20" s="35">
        <f>'Raw Plate Reader Measurements'!$Q$14</f>
        <v>6.9000000000000006E-2</v>
      </c>
      <c r="F20" s="5"/>
      <c r="G20" s="5"/>
      <c r="H20" s="36"/>
      <c r="I20" s="35">
        <f>'Raw Plate Reader Measurements'!$F$11</f>
        <v>5622860</v>
      </c>
      <c r="J20" s="35">
        <f>'Raw Plate Reader Measurements'!$F$12</f>
        <v>5627390</v>
      </c>
      <c r="K20" s="35">
        <f>'Raw Plate Reader Measurements'!$F$13</f>
        <v>5622348</v>
      </c>
      <c r="L20" s="35">
        <f>'Raw Plate Reader Measurements'!$F$14</f>
        <v>5622553</v>
      </c>
      <c r="M20" s="5"/>
      <c r="N20" s="5"/>
      <c r="O20" s="36"/>
      <c r="P20" s="8">
        <f t="shared" si="0"/>
        <v>2.5250000000000009E-2</v>
      </c>
      <c r="Q20" s="8">
        <f t="shared" si="1"/>
        <v>2.725000000000001E-2</v>
      </c>
      <c r="R20" s="8">
        <f t="shared" si="2"/>
        <v>2.725000000000001E-2</v>
      </c>
      <c r="S20" s="8">
        <f t="shared" si="3"/>
        <v>2.6250000000000009E-2</v>
      </c>
      <c r="T20" s="40" t="str">
        <f t="shared" si="4"/>
        <v>---</v>
      </c>
      <c r="U20" s="40" t="str">
        <f t="shared" si="5"/>
        <v>---</v>
      </c>
      <c r="V20" s="36"/>
      <c r="W20" s="8">
        <f t="shared" si="6"/>
        <v>-265896.75</v>
      </c>
      <c r="X20" s="8">
        <f t="shared" si="7"/>
        <v>-261366.75</v>
      </c>
      <c r="Y20" s="8">
        <f t="shared" si="8"/>
        <v>-266408.75</v>
      </c>
      <c r="Z20" s="8">
        <f t="shared" si="9"/>
        <v>-266203.75</v>
      </c>
      <c r="AA20" s="40" t="str">
        <f t="shared" si="10"/>
        <v>---</v>
      </c>
      <c r="AB20" s="40" t="str">
        <f t="shared" si="11"/>
        <v>---</v>
      </c>
      <c r="AC20" s="36"/>
      <c r="AD20" s="41"/>
      <c r="AE20" s="41"/>
      <c r="AF20" s="41"/>
      <c r="AG20" s="41"/>
      <c r="AH20" s="40" t="s">
        <v>26</v>
      </c>
      <c r="AI20" s="40" t="s">
        <v>26</v>
      </c>
      <c r="AJ20" s="36"/>
      <c r="AK20" s="41" t="e">
        <f t="shared" si="12"/>
        <v>#DIV/0!</v>
      </c>
      <c r="AL20" s="41" t="e">
        <f t="shared" si="13"/>
        <v>#DIV/0!</v>
      </c>
      <c r="AM20" s="41" t="e">
        <f t="shared" si="14"/>
        <v>#NUM!</v>
      </c>
      <c r="AN20" s="42" t="e">
        <f t="shared" si="15"/>
        <v>#DIV/0!</v>
      </c>
      <c r="AO20" s="6"/>
      <c r="AP20" s="40" t="s">
        <v>26</v>
      </c>
      <c r="AQ20" s="40" t="s">
        <v>26</v>
      </c>
      <c r="AR20" s="40" t="s">
        <v>26</v>
      </c>
      <c r="AS20" s="40" t="s">
        <v>26</v>
      </c>
      <c r="AT20" s="40" t="s">
        <v>26</v>
      </c>
      <c r="AU20" s="40" t="s">
        <v>26</v>
      </c>
      <c r="AV20" s="2"/>
    </row>
    <row r="21" spans="1:48" ht="15" customHeight="1" x14ac:dyDescent="0.25">
      <c r="A21" s="4" t="s">
        <v>160</v>
      </c>
      <c r="B21" s="35">
        <f>'Raw Plate Reader Measurements'!$R$7</f>
        <v>7.3999999999999996E-2</v>
      </c>
      <c r="C21" s="35">
        <f>'Raw Plate Reader Measurements'!$R$8</f>
        <v>7.4999999999999997E-2</v>
      </c>
      <c r="D21" s="35">
        <f>'Raw Plate Reader Measurements'!$R$9</f>
        <v>7.4999999999999997E-2</v>
      </c>
      <c r="E21" s="35">
        <f>'Raw Plate Reader Measurements'!$R$10</f>
        <v>7.2999999999999995E-2</v>
      </c>
      <c r="F21" s="5"/>
      <c r="G21" s="5"/>
      <c r="H21" s="36"/>
      <c r="I21" s="35">
        <f>'Raw Plate Reader Measurements'!$G$7</f>
        <v>5620734</v>
      </c>
      <c r="J21" s="35">
        <f>'Raw Plate Reader Measurements'!$G$8</f>
        <v>5621330</v>
      </c>
      <c r="K21" s="35">
        <f>'Raw Plate Reader Measurements'!$G$9</f>
        <v>5620770</v>
      </c>
      <c r="L21" s="35">
        <f>'Raw Plate Reader Measurements'!$G$10</f>
        <v>5620793</v>
      </c>
      <c r="M21" s="5"/>
      <c r="N21" s="5"/>
      <c r="O21" s="36"/>
      <c r="P21" s="8">
        <f t="shared" si="0"/>
        <v>3.125E-2</v>
      </c>
      <c r="Q21" s="8">
        <f t="shared" si="1"/>
        <v>3.2250000000000001E-2</v>
      </c>
      <c r="R21" s="8">
        <f t="shared" si="2"/>
        <v>3.2250000000000001E-2</v>
      </c>
      <c r="S21" s="8">
        <f t="shared" si="3"/>
        <v>3.0249999999999999E-2</v>
      </c>
      <c r="T21" s="40" t="str">
        <f t="shared" si="4"/>
        <v>---</v>
      </c>
      <c r="U21" s="40" t="str">
        <f t="shared" si="5"/>
        <v>---</v>
      </c>
      <c r="V21" s="36"/>
      <c r="W21" s="8">
        <f t="shared" si="6"/>
        <v>-268022.75</v>
      </c>
      <c r="X21" s="8">
        <f t="shared" si="7"/>
        <v>-267426.75</v>
      </c>
      <c r="Y21" s="8">
        <f t="shared" si="8"/>
        <v>-267986.75</v>
      </c>
      <c r="Z21" s="8">
        <f t="shared" si="9"/>
        <v>-267963.75</v>
      </c>
      <c r="AA21" s="40" t="str">
        <f t="shared" si="10"/>
        <v>---</v>
      </c>
      <c r="AB21" s="40" t="str">
        <f t="shared" si="11"/>
        <v>---</v>
      </c>
      <c r="AC21" s="36"/>
      <c r="AD21" s="41"/>
      <c r="AE21" s="41"/>
      <c r="AF21" s="41"/>
      <c r="AG21" s="41"/>
      <c r="AH21" s="40" t="s">
        <v>26</v>
      </c>
      <c r="AI21" s="40" t="s">
        <v>26</v>
      </c>
      <c r="AJ21" s="36"/>
      <c r="AK21" s="41" t="e">
        <f t="shared" si="12"/>
        <v>#DIV/0!</v>
      </c>
      <c r="AL21" s="41" t="e">
        <f t="shared" si="13"/>
        <v>#DIV/0!</v>
      </c>
      <c r="AM21" s="41" t="e">
        <f t="shared" si="14"/>
        <v>#NUM!</v>
      </c>
      <c r="AN21" s="42" t="e">
        <f t="shared" si="15"/>
        <v>#DIV/0!</v>
      </c>
      <c r="AO21" s="6"/>
      <c r="AP21" s="40" t="s">
        <v>26</v>
      </c>
      <c r="AQ21" s="40" t="s">
        <v>26</v>
      </c>
      <c r="AR21" s="40" t="s">
        <v>26</v>
      </c>
      <c r="AS21" s="40" t="s">
        <v>26</v>
      </c>
      <c r="AT21" s="40" t="s">
        <v>26</v>
      </c>
      <c r="AU21" s="40" t="s">
        <v>26</v>
      </c>
      <c r="AV21" s="2"/>
    </row>
    <row r="22" spans="1:48" ht="15" customHeight="1" x14ac:dyDescent="0.25">
      <c r="A22" s="4" t="s">
        <v>161</v>
      </c>
      <c r="B22" s="35">
        <f>'Raw Plate Reader Measurements'!$R$11</f>
        <v>6.5000000000000002E-2</v>
      </c>
      <c r="C22" s="35">
        <f>'Raw Plate Reader Measurements'!$R$12</f>
        <v>6.6000000000000003E-2</v>
      </c>
      <c r="D22" s="35">
        <f>'Raw Plate Reader Measurements'!$R$13</f>
        <v>6.5000000000000002E-2</v>
      </c>
      <c r="E22" s="35">
        <f>'Raw Plate Reader Measurements'!$R$14</f>
        <v>6.4000000000000001E-2</v>
      </c>
      <c r="F22" s="5"/>
      <c r="G22" s="5"/>
      <c r="H22" s="36"/>
      <c r="I22" s="35">
        <f>'Raw Plate Reader Measurements'!$G$11</f>
        <v>5091016</v>
      </c>
      <c r="J22" s="35">
        <f>'Raw Plate Reader Measurements'!$G$12</f>
        <v>5090155</v>
      </c>
      <c r="K22" s="35">
        <f>'Raw Plate Reader Measurements'!$G$13</f>
        <v>5091047</v>
      </c>
      <c r="L22" s="35">
        <f>'Raw Plate Reader Measurements'!$G$14</f>
        <v>5091185</v>
      </c>
      <c r="M22" s="5"/>
      <c r="N22" s="5"/>
      <c r="O22" s="36"/>
      <c r="P22" s="8">
        <f t="shared" si="0"/>
        <v>2.2250000000000006E-2</v>
      </c>
      <c r="Q22" s="8">
        <f t="shared" si="1"/>
        <v>2.3250000000000007E-2</v>
      </c>
      <c r="R22" s="8">
        <f t="shared" si="2"/>
        <v>2.2250000000000006E-2</v>
      </c>
      <c r="S22" s="8">
        <f t="shared" si="3"/>
        <v>2.1250000000000005E-2</v>
      </c>
      <c r="T22" s="40" t="str">
        <f t="shared" si="4"/>
        <v>---</v>
      </c>
      <c r="U22" s="40" t="str">
        <f t="shared" si="5"/>
        <v>---</v>
      </c>
      <c r="V22" s="36"/>
      <c r="W22" s="8">
        <f t="shared" si="6"/>
        <v>-797740.75</v>
      </c>
      <c r="X22" s="8">
        <f t="shared" si="7"/>
        <v>-798601.75</v>
      </c>
      <c r="Y22" s="8">
        <f t="shared" si="8"/>
        <v>-797709.75</v>
      </c>
      <c r="Z22" s="8">
        <f t="shared" si="9"/>
        <v>-797571.75</v>
      </c>
      <c r="AA22" s="40" t="str">
        <f t="shared" si="10"/>
        <v>---</v>
      </c>
      <c r="AB22" s="40" t="str">
        <f t="shared" si="11"/>
        <v>---</v>
      </c>
      <c r="AC22" s="36"/>
      <c r="AD22" s="41"/>
      <c r="AE22" s="41"/>
      <c r="AF22" s="41"/>
      <c r="AG22" s="41"/>
      <c r="AH22" s="40" t="s">
        <v>26</v>
      </c>
      <c r="AI22" s="40" t="s">
        <v>26</v>
      </c>
      <c r="AJ22" s="36"/>
      <c r="AK22" s="41" t="e">
        <f t="shared" si="12"/>
        <v>#DIV/0!</v>
      </c>
      <c r="AL22" s="41" t="e">
        <f t="shared" si="13"/>
        <v>#DIV/0!</v>
      </c>
      <c r="AM22" s="41" t="e">
        <f t="shared" si="14"/>
        <v>#NUM!</v>
      </c>
      <c r="AN22" s="42" t="e">
        <f t="shared" si="15"/>
        <v>#DIV/0!</v>
      </c>
      <c r="AO22" s="6"/>
      <c r="AP22" s="40" t="s">
        <v>26</v>
      </c>
      <c r="AQ22" s="40" t="s">
        <v>26</v>
      </c>
      <c r="AR22" s="40" t="s">
        <v>26</v>
      </c>
      <c r="AS22" s="40" t="s">
        <v>26</v>
      </c>
      <c r="AT22" s="40" t="s">
        <v>26</v>
      </c>
      <c r="AU22" s="40" t="s">
        <v>26</v>
      </c>
      <c r="AV22" s="2"/>
    </row>
    <row r="23" spans="1:48" ht="15" customHeight="1" x14ac:dyDescent="0.25">
      <c r="A23" s="4" t="s">
        <v>162</v>
      </c>
      <c r="B23" s="35">
        <f>'Raw Plate Reader Measurements'!$S$7</f>
        <v>9.0999999999999998E-2</v>
      </c>
      <c r="C23" s="35">
        <f>'Raw Plate Reader Measurements'!$S$8</f>
        <v>9.0999999999999998E-2</v>
      </c>
      <c r="D23" s="35">
        <f>'Raw Plate Reader Measurements'!$S$9</f>
        <v>9.2999999999999999E-2</v>
      </c>
      <c r="E23" s="35">
        <f>'Raw Plate Reader Measurements'!$S$10</f>
        <v>0.09</v>
      </c>
      <c r="F23" s="5"/>
      <c r="G23" s="5"/>
      <c r="H23" s="36"/>
      <c r="I23" s="35">
        <f>'Raw Plate Reader Measurements'!$H$7</f>
        <v>5690364</v>
      </c>
      <c r="J23" s="35">
        <f>'Raw Plate Reader Measurements'!$H$8</f>
        <v>5690383</v>
      </c>
      <c r="K23" s="35">
        <f>'Raw Plate Reader Measurements'!$H$9</f>
        <v>5690250</v>
      </c>
      <c r="L23" s="35">
        <f>'Raw Plate Reader Measurements'!$H$10</f>
        <v>5690282</v>
      </c>
      <c r="M23" s="5"/>
      <c r="N23" s="5"/>
      <c r="O23" s="36"/>
      <c r="P23" s="8">
        <f t="shared" si="0"/>
        <v>4.8250000000000001E-2</v>
      </c>
      <c r="Q23" s="8">
        <f t="shared" si="1"/>
        <v>4.8250000000000001E-2</v>
      </c>
      <c r="R23" s="8">
        <f t="shared" si="2"/>
        <v>5.0250000000000003E-2</v>
      </c>
      <c r="S23" s="8">
        <f t="shared" si="3"/>
        <v>4.725E-2</v>
      </c>
      <c r="T23" s="40" t="str">
        <f t="shared" si="4"/>
        <v>---</v>
      </c>
      <c r="U23" s="40" t="str">
        <f t="shared" si="5"/>
        <v>---</v>
      </c>
      <c r="V23" s="36"/>
      <c r="W23" s="8">
        <f t="shared" si="6"/>
        <v>-198392.75</v>
      </c>
      <c r="X23" s="8">
        <f t="shared" si="7"/>
        <v>-198373.75</v>
      </c>
      <c r="Y23" s="8">
        <f t="shared" si="8"/>
        <v>-198506.75</v>
      </c>
      <c r="Z23" s="8">
        <f t="shared" si="9"/>
        <v>-198474.75</v>
      </c>
      <c r="AA23" s="40" t="str">
        <f t="shared" si="10"/>
        <v>---</v>
      </c>
      <c r="AB23" s="40" t="str">
        <f t="shared" si="11"/>
        <v>---</v>
      </c>
      <c r="AC23" s="36"/>
      <c r="AD23" s="41"/>
      <c r="AE23" s="41"/>
      <c r="AF23" s="41"/>
      <c r="AG23" s="41"/>
      <c r="AH23" s="40" t="s">
        <v>26</v>
      </c>
      <c r="AI23" s="40" t="s">
        <v>26</v>
      </c>
      <c r="AJ23" s="36"/>
      <c r="AK23" s="41" t="e">
        <f t="shared" si="12"/>
        <v>#DIV/0!</v>
      </c>
      <c r="AL23" s="41" t="e">
        <f t="shared" si="13"/>
        <v>#DIV/0!</v>
      </c>
      <c r="AM23" s="41" t="e">
        <f t="shared" si="14"/>
        <v>#NUM!</v>
      </c>
      <c r="AN23" s="42" t="e">
        <f t="shared" si="15"/>
        <v>#DIV/0!</v>
      </c>
      <c r="AO23" s="6"/>
      <c r="AP23" s="40" t="s">
        <v>26</v>
      </c>
      <c r="AQ23" s="40" t="s">
        <v>26</v>
      </c>
      <c r="AR23" s="40" t="s">
        <v>26</v>
      </c>
      <c r="AS23" s="40" t="s">
        <v>26</v>
      </c>
      <c r="AT23" s="40" t="s">
        <v>26</v>
      </c>
      <c r="AU23" s="40" t="s">
        <v>26</v>
      </c>
      <c r="AV23" s="2"/>
    </row>
    <row r="24" spans="1:48" ht="15" customHeight="1" x14ac:dyDescent="0.25">
      <c r="A24" s="4" t="s">
        <v>163</v>
      </c>
      <c r="B24" s="35">
        <f>'Raw Plate Reader Measurements'!$S$11</f>
        <v>6.5000000000000002E-2</v>
      </c>
      <c r="C24" s="35">
        <f>'Raw Plate Reader Measurements'!$S$12</f>
        <v>6.8000000000000005E-2</v>
      </c>
      <c r="D24" s="35">
        <f>'Raw Plate Reader Measurements'!$S$13</f>
        <v>6.9000000000000006E-2</v>
      </c>
      <c r="E24" s="35">
        <f>'Raw Plate Reader Measurements'!$S$14</f>
        <v>6.7000000000000004E-2</v>
      </c>
      <c r="F24" s="5"/>
      <c r="G24" s="5"/>
      <c r="H24" s="36"/>
      <c r="I24" s="35">
        <f>'Raw Plate Reader Measurements'!$H$11</f>
        <v>4908889</v>
      </c>
      <c r="J24" s="35">
        <f>'Raw Plate Reader Measurements'!$H$12</f>
        <v>4907935</v>
      </c>
      <c r="K24" s="35">
        <f>'Raw Plate Reader Measurements'!$H$13</f>
        <v>4913207</v>
      </c>
      <c r="L24" s="35">
        <f>'Raw Plate Reader Measurements'!$H$14</f>
        <v>4891679</v>
      </c>
      <c r="M24" s="5"/>
      <c r="N24" s="5"/>
      <c r="O24" s="36"/>
      <c r="P24" s="8">
        <f t="shared" si="0"/>
        <v>2.2250000000000006E-2</v>
      </c>
      <c r="Q24" s="8">
        <f t="shared" si="1"/>
        <v>2.5250000000000009E-2</v>
      </c>
      <c r="R24" s="8">
        <f t="shared" si="2"/>
        <v>2.6250000000000009E-2</v>
      </c>
      <c r="S24" s="8">
        <f t="shared" si="3"/>
        <v>2.4250000000000008E-2</v>
      </c>
      <c r="T24" s="40" t="str">
        <f t="shared" si="4"/>
        <v>---</v>
      </c>
      <c r="U24" s="40" t="str">
        <f t="shared" si="5"/>
        <v>---</v>
      </c>
      <c r="V24" s="36"/>
      <c r="W24" s="8">
        <f t="shared" si="6"/>
        <v>-979867.75</v>
      </c>
      <c r="X24" s="8">
        <f t="shared" si="7"/>
        <v>-980821.75</v>
      </c>
      <c r="Y24" s="8">
        <f t="shared" si="8"/>
        <v>-975549.75</v>
      </c>
      <c r="Z24" s="8">
        <f t="shared" si="9"/>
        <v>-997077.75</v>
      </c>
      <c r="AA24" s="40" t="str">
        <f t="shared" si="10"/>
        <v>---</v>
      </c>
      <c r="AB24" s="40" t="str">
        <f t="shared" si="11"/>
        <v>---</v>
      </c>
      <c r="AC24" s="36"/>
      <c r="AD24" s="41"/>
      <c r="AE24" s="41"/>
      <c r="AF24" s="41"/>
      <c r="AG24" s="41"/>
      <c r="AH24" s="40" t="s">
        <v>26</v>
      </c>
      <c r="AI24" s="40" t="s">
        <v>26</v>
      </c>
      <c r="AJ24" s="36"/>
      <c r="AK24" s="41" t="e">
        <f t="shared" si="12"/>
        <v>#DIV/0!</v>
      </c>
      <c r="AL24" s="41" t="e">
        <f t="shared" si="13"/>
        <v>#DIV/0!</v>
      </c>
      <c r="AM24" s="41" t="e">
        <f t="shared" si="14"/>
        <v>#NUM!</v>
      </c>
      <c r="AN24" s="42" t="e">
        <f t="shared" si="15"/>
        <v>#DIV/0!</v>
      </c>
      <c r="AO24" s="6"/>
      <c r="AP24" s="40" t="s">
        <v>26</v>
      </c>
      <c r="AQ24" s="40" t="s">
        <v>26</v>
      </c>
      <c r="AR24" s="40" t="s">
        <v>26</v>
      </c>
      <c r="AS24" s="40" t="s">
        <v>26</v>
      </c>
      <c r="AT24" s="40" t="s">
        <v>26</v>
      </c>
      <c r="AU24" s="40" t="s">
        <v>26</v>
      </c>
      <c r="AV24" s="2"/>
    </row>
    <row r="25" spans="1:48" ht="15" customHeight="1" x14ac:dyDescent="0.25">
      <c r="A25" s="4" t="s">
        <v>164</v>
      </c>
      <c r="B25" s="35">
        <f>'Raw Plate Reader Measurements'!$T$7</f>
        <v>7.6999999999999999E-2</v>
      </c>
      <c r="C25" s="35">
        <f>'Raw Plate Reader Measurements'!$T$8</f>
        <v>7.8E-2</v>
      </c>
      <c r="D25" s="35">
        <f>'Raw Plate Reader Measurements'!$T$9</f>
        <v>0.08</v>
      </c>
      <c r="E25" s="35">
        <f>'Raw Plate Reader Measurements'!$T$10</f>
        <v>7.8E-2</v>
      </c>
      <c r="F25" s="5"/>
      <c r="G25" s="5"/>
      <c r="H25" s="36"/>
      <c r="I25" s="35">
        <f>'Raw Plate Reader Measurements'!$I$7</f>
        <v>5729193</v>
      </c>
      <c r="J25" s="35">
        <f>'Raw Plate Reader Measurements'!$I$8</f>
        <v>5729199</v>
      </c>
      <c r="K25" s="35">
        <f>'Raw Plate Reader Measurements'!$I$9</f>
        <v>5729223</v>
      </c>
      <c r="L25" s="35">
        <f>'Raw Plate Reader Measurements'!$I$10</f>
        <v>5722830</v>
      </c>
      <c r="M25" s="5"/>
      <c r="N25" s="5"/>
      <c r="O25" s="36"/>
      <c r="P25" s="8">
        <f t="shared" si="0"/>
        <v>3.4250000000000003E-2</v>
      </c>
      <c r="Q25" s="8">
        <f t="shared" si="1"/>
        <v>3.5250000000000004E-2</v>
      </c>
      <c r="R25" s="8">
        <f t="shared" si="2"/>
        <v>3.7250000000000005E-2</v>
      </c>
      <c r="S25" s="8">
        <f t="shared" si="3"/>
        <v>3.5250000000000004E-2</v>
      </c>
      <c r="T25" s="40" t="str">
        <f t="shared" si="4"/>
        <v>---</v>
      </c>
      <c r="U25" s="40" t="str">
        <f t="shared" si="5"/>
        <v>---</v>
      </c>
      <c r="V25" s="36"/>
      <c r="W25" s="8">
        <f t="shared" si="6"/>
        <v>-159563.75</v>
      </c>
      <c r="X25" s="8">
        <f t="shared" si="7"/>
        <v>-159557.75</v>
      </c>
      <c r="Y25" s="8">
        <f t="shared" si="8"/>
        <v>-159533.75</v>
      </c>
      <c r="Z25" s="8">
        <f t="shared" si="9"/>
        <v>-165926.75</v>
      </c>
      <c r="AA25" s="40" t="str">
        <f t="shared" si="10"/>
        <v>---</v>
      </c>
      <c r="AB25" s="40" t="str">
        <f t="shared" si="11"/>
        <v>---</v>
      </c>
      <c r="AC25" s="36"/>
      <c r="AD25" s="41"/>
      <c r="AE25" s="41"/>
      <c r="AF25" s="41"/>
      <c r="AG25" s="41"/>
      <c r="AH25" s="40" t="s">
        <v>26</v>
      </c>
      <c r="AI25" s="40" t="s">
        <v>26</v>
      </c>
      <c r="AJ25" s="36"/>
      <c r="AK25" s="41" t="e">
        <f t="shared" si="12"/>
        <v>#DIV/0!</v>
      </c>
      <c r="AL25" s="41" t="e">
        <f t="shared" si="13"/>
        <v>#DIV/0!</v>
      </c>
      <c r="AM25" s="41" t="e">
        <f t="shared" si="14"/>
        <v>#NUM!</v>
      </c>
      <c r="AN25" s="42" t="e">
        <f t="shared" si="15"/>
        <v>#DIV/0!</v>
      </c>
      <c r="AO25" s="6"/>
      <c r="AP25" s="40" t="s">
        <v>26</v>
      </c>
      <c r="AQ25" s="40" t="s">
        <v>26</v>
      </c>
      <c r="AR25" s="40" t="s">
        <v>26</v>
      </c>
      <c r="AS25" s="40" t="s">
        <v>26</v>
      </c>
      <c r="AT25" s="40" t="s">
        <v>26</v>
      </c>
      <c r="AU25" s="40" t="s">
        <v>26</v>
      </c>
      <c r="AV25" s="2"/>
    </row>
    <row r="26" spans="1:48" ht="15" customHeight="1" x14ac:dyDescent="0.25">
      <c r="A26" s="4" t="s">
        <v>165</v>
      </c>
      <c r="B26" s="35">
        <f>'Raw Plate Reader Measurements'!$T$11</f>
        <v>6.8000000000000005E-2</v>
      </c>
      <c r="C26" s="35">
        <f>'Raw Plate Reader Measurements'!$T$12</f>
        <v>6.9000000000000006E-2</v>
      </c>
      <c r="D26" s="35">
        <f>'Raw Plate Reader Measurements'!$T$13</f>
        <v>7.0000000000000007E-2</v>
      </c>
      <c r="E26" s="35">
        <f>'Raw Plate Reader Measurements'!$T$14</f>
        <v>6.8000000000000005E-2</v>
      </c>
      <c r="F26" s="5"/>
      <c r="G26" s="5"/>
      <c r="H26" s="36"/>
      <c r="I26" s="35">
        <f>'Raw Plate Reader Measurements'!$I$11</f>
        <v>5233010</v>
      </c>
      <c r="J26" s="35">
        <f>'Raw Plate Reader Measurements'!$I$12</f>
        <v>5233186</v>
      </c>
      <c r="K26" s="35">
        <f>'Raw Plate Reader Measurements'!$I$13</f>
        <v>5235749</v>
      </c>
      <c r="L26" s="35">
        <f>'Raw Plate Reader Measurements'!$I$14</f>
        <v>5233017</v>
      </c>
      <c r="M26" s="5"/>
      <c r="N26" s="5"/>
      <c r="O26" s="36"/>
      <c r="P26" s="8">
        <f t="shared" si="0"/>
        <v>2.5250000000000009E-2</v>
      </c>
      <c r="Q26" s="8">
        <f t="shared" si="1"/>
        <v>2.6250000000000009E-2</v>
      </c>
      <c r="R26" s="8">
        <f t="shared" si="2"/>
        <v>2.725000000000001E-2</v>
      </c>
      <c r="S26" s="8">
        <f t="shared" si="3"/>
        <v>2.5250000000000009E-2</v>
      </c>
      <c r="T26" s="40" t="str">
        <f t="shared" si="4"/>
        <v>---</v>
      </c>
      <c r="U26" s="40" t="str">
        <f t="shared" si="5"/>
        <v>---</v>
      </c>
      <c r="V26" s="36"/>
      <c r="W26" s="8">
        <f t="shared" si="6"/>
        <v>-655746.75</v>
      </c>
      <c r="X26" s="8">
        <f t="shared" si="7"/>
        <v>-655570.75</v>
      </c>
      <c r="Y26" s="8">
        <f t="shared" si="8"/>
        <v>-653007.75</v>
      </c>
      <c r="Z26" s="8">
        <f t="shared" si="9"/>
        <v>-655739.75</v>
      </c>
      <c r="AA26" s="40" t="str">
        <f t="shared" si="10"/>
        <v>---</v>
      </c>
      <c r="AB26" s="40" t="str">
        <f t="shared" si="11"/>
        <v>---</v>
      </c>
      <c r="AC26" s="36"/>
      <c r="AD26" s="41"/>
      <c r="AE26" s="41"/>
      <c r="AF26" s="41"/>
      <c r="AG26" s="41"/>
      <c r="AH26" s="40" t="s">
        <v>26</v>
      </c>
      <c r="AI26" s="40" t="s">
        <v>26</v>
      </c>
      <c r="AJ26" s="36"/>
      <c r="AK26" s="41" t="e">
        <f t="shared" si="12"/>
        <v>#DIV/0!</v>
      </c>
      <c r="AL26" s="41" t="e">
        <f t="shared" si="13"/>
        <v>#DIV/0!</v>
      </c>
      <c r="AM26" s="41" t="e">
        <f t="shared" si="14"/>
        <v>#NUM!</v>
      </c>
      <c r="AN26" s="42" t="e">
        <f t="shared" si="15"/>
        <v>#DIV/0!</v>
      </c>
      <c r="AO26" s="6"/>
      <c r="AP26" s="40" t="s">
        <v>26</v>
      </c>
      <c r="AQ26" s="40" t="s">
        <v>26</v>
      </c>
      <c r="AR26" s="40" t="s">
        <v>26</v>
      </c>
      <c r="AS26" s="40" t="s">
        <v>26</v>
      </c>
      <c r="AT26" s="40" t="s">
        <v>26</v>
      </c>
      <c r="AU26" s="40" t="s">
        <v>26</v>
      </c>
      <c r="AV26" s="2"/>
    </row>
    <row r="27" spans="1:48" ht="15" customHeight="1" x14ac:dyDescent="0.25">
      <c r="A27" s="2"/>
      <c r="B27" s="11"/>
      <c r="C27" s="11"/>
      <c r="D27" s="11"/>
      <c r="E27" s="11"/>
      <c r="F27" s="11"/>
      <c r="G27" s="11"/>
      <c r="H27" s="2"/>
      <c r="I27" s="11"/>
      <c r="J27" s="11"/>
      <c r="K27" s="11"/>
      <c r="L27" s="11"/>
      <c r="M27" s="11"/>
      <c r="N27" s="11"/>
      <c r="O27" s="2"/>
      <c r="P27" s="11"/>
      <c r="Q27" s="11"/>
      <c r="R27" s="11"/>
      <c r="S27" s="11"/>
      <c r="T27" s="11"/>
      <c r="U27" s="11"/>
      <c r="V27" s="2"/>
      <c r="W27" s="11"/>
      <c r="X27" s="11"/>
      <c r="Y27" s="11"/>
      <c r="Z27" s="11"/>
      <c r="AA27" s="11"/>
      <c r="AB27" s="11"/>
      <c r="AC27" s="2"/>
      <c r="AD27" s="11"/>
      <c r="AE27" s="11"/>
      <c r="AF27" s="11"/>
      <c r="AG27" s="11"/>
      <c r="AH27" s="11"/>
      <c r="AI27" s="11"/>
      <c r="AJ27" s="2"/>
      <c r="AK27" s="11"/>
      <c r="AL27" s="11"/>
      <c r="AM27" s="11"/>
      <c r="AN27" s="11"/>
      <c r="AO27" s="2"/>
      <c r="AP27" s="11"/>
      <c r="AQ27" s="11"/>
      <c r="AR27" s="11"/>
      <c r="AS27" s="11"/>
      <c r="AT27" s="11"/>
      <c r="AU27" s="11"/>
      <c r="AV27" s="2"/>
    </row>
    <row r="28" spans="1:48" ht="15" customHeight="1" x14ac:dyDescent="0.25">
      <c r="A28" s="18" t="s">
        <v>54</v>
      </c>
      <c r="B28" s="38"/>
      <c r="C28" s="38"/>
      <c r="D28" s="38"/>
      <c r="E28" s="38"/>
      <c r="F28" s="38"/>
      <c r="G28" s="38"/>
      <c r="H28" s="2"/>
      <c r="I28" s="38"/>
      <c r="J28" s="38"/>
      <c r="K28" s="38"/>
      <c r="L28" s="38"/>
      <c r="M28" s="38"/>
      <c r="N28" s="38"/>
      <c r="O28" s="2"/>
      <c r="P28" s="38"/>
      <c r="Q28" s="38"/>
      <c r="R28" s="38"/>
      <c r="S28" s="38"/>
      <c r="T28" s="38"/>
      <c r="U28" s="38"/>
      <c r="V28" s="2"/>
      <c r="W28" s="38"/>
      <c r="X28" s="38"/>
      <c r="Y28" s="38"/>
      <c r="Z28" s="38"/>
      <c r="AA28" s="38"/>
      <c r="AB28" s="38"/>
      <c r="AC28" s="2"/>
      <c r="AD28" s="38"/>
      <c r="AE28" s="38"/>
      <c r="AF28" s="38"/>
      <c r="AG28" s="38"/>
      <c r="AH28" s="38"/>
      <c r="AI28" s="38"/>
      <c r="AJ28" s="2"/>
      <c r="AK28" s="38"/>
      <c r="AL28" s="38"/>
      <c r="AM28" s="38"/>
      <c r="AN28" s="38"/>
      <c r="AO28" s="2"/>
      <c r="AP28" s="38"/>
      <c r="AQ28" s="38"/>
      <c r="AR28" s="38"/>
      <c r="AS28" s="38"/>
      <c r="AT28" s="38"/>
      <c r="AU28" s="38"/>
      <c r="AV28" s="2"/>
    </row>
    <row r="29" spans="1:48" ht="15" customHeight="1" x14ac:dyDescent="0.25">
      <c r="A29" s="4" t="s">
        <v>150</v>
      </c>
      <c r="B29" s="35">
        <f>'Raw Plate Reader Measurements'!$M$17</f>
        <v>0.36899999999999999</v>
      </c>
      <c r="C29" s="35">
        <f>'Raw Plate Reader Measurements'!$M$18</f>
        <v>0.35499999999999998</v>
      </c>
      <c r="D29" s="35">
        <f>'Raw Plate Reader Measurements'!$M$19</f>
        <v>0.36399999999999999</v>
      </c>
      <c r="E29" s="35">
        <f>'Raw Plate Reader Measurements'!$M$20</f>
        <v>0.36099999999999999</v>
      </c>
      <c r="F29" s="5"/>
      <c r="G29" s="5"/>
      <c r="H29" s="36"/>
      <c r="I29" s="35">
        <f>'Raw Plate Reader Measurements'!$B$17</f>
        <v>3877916</v>
      </c>
      <c r="J29" s="35">
        <f>'Raw Plate Reader Measurements'!$B$18</f>
        <v>3821402</v>
      </c>
      <c r="K29" s="35">
        <f>'Raw Plate Reader Measurements'!$B$19</f>
        <v>3692575</v>
      </c>
      <c r="L29" s="35">
        <f>'Raw Plate Reader Measurements'!$B$20</f>
        <v>3631612</v>
      </c>
      <c r="M29" s="5"/>
      <c r="N29" s="5"/>
      <c r="O29" s="36"/>
      <c r="P29" s="8">
        <f t="shared" ref="P29:P44" si="16">IF(ISBLANK(B29),"---",B29-$B$9)</f>
        <v>0.32624999999999998</v>
      </c>
      <c r="Q29" s="8">
        <f t="shared" ref="Q29:Q44" si="17">IF(ISBLANK(C29),"---",C29-$B$9)</f>
        <v>0.31224999999999997</v>
      </c>
      <c r="R29" s="8">
        <f t="shared" ref="R29:R44" si="18">IF(ISBLANK(D29),"---",D29-$B$9)</f>
        <v>0.32124999999999998</v>
      </c>
      <c r="S29" s="8">
        <f t="shared" ref="S29:S44" si="19">IF(ISBLANK(E29),"---",E29-$B$9)</f>
        <v>0.31824999999999998</v>
      </c>
      <c r="T29" s="40" t="str">
        <f t="shared" ref="T29:T44" si="20">IF(ISBLANK(F29),"---",F29-$B$9)</f>
        <v>---</v>
      </c>
      <c r="U29" s="40" t="str">
        <f t="shared" ref="U29:U44" si="21">IF(ISBLANK(G29),"---",G29-$B$9)</f>
        <v>---</v>
      </c>
      <c r="V29" s="36"/>
      <c r="W29" s="8">
        <f t="shared" ref="W29:W44" si="22">IF(ISBLANK(I29),"---",I29-$I$9)</f>
        <v>-2010840.75</v>
      </c>
      <c r="X29" s="8">
        <f t="shared" ref="X29:X44" si="23">IF(ISBLANK(J29),"---",J29-$I$9)</f>
        <v>-2067354.75</v>
      </c>
      <c r="Y29" s="8">
        <f t="shared" ref="Y29:Y44" si="24">IF(ISBLANK(K29),"---",K29-$I$9)</f>
        <v>-2196181.75</v>
      </c>
      <c r="Z29" s="8">
        <f t="shared" ref="Z29:Z44" si="25">IF(ISBLANK(L29),"---",L29-$I$9)</f>
        <v>-2257144.75</v>
      </c>
      <c r="AA29" s="40" t="str">
        <f t="shared" ref="AA29:AA44" si="26">IF(ISBLANK(M29),"---",M29-$I$9)</f>
        <v>---</v>
      </c>
      <c r="AB29" s="40" t="str">
        <f t="shared" ref="AB29:AB44" si="27">IF(ISBLANK(N29),"---",N29-$I$9)</f>
        <v>---</v>
      </c>
      <c r="AC29" s="36"/>
      <c r="AD29" s="41"/>
      <c r="AE29" s="41"/>
      <c r="AF29" s="41"/>
      <c r="AG29" s="41"/>
      <c r="AH29" s="40" t="s">
        <v>26</v>
      </c>
      <c r="AI29" s="40" t="s">
        <v>26</v>
      </c>
      <c r="AJ29" s="36"/>
      <c r="AK29" s="41" t="e">
        <f t="shared" ref="AK29:AK44" si="28">AVERAGE(AD29:AI29)</f>
        <v>#DIV/0!</v>
      </c>
      <c r="AL29" s="41" t="e">
        <f t="shared" ref="AL29:AL44" si="29">STDEV(AD29:AI29)</f>
        <v>#DIV/0!</v>
      </c>
      <c r="AM29" s="41" t="e">
        <f t="shared" ref="AM29:AM44" si="30">GEOMEAN(AD29:AI29)</f>
        <v>#NUM!</v>
      </c>
      <c r="AN29" s="42" t="e">
        <f t="shared" ref="AN29:AN44" si="31">EXP(STDEV(AP29:AU29))</f>
        <v>#DIV/0!</v>
      </c>
      <c r="AO29" s="6"/>
      <c r="AP29" s="40" t="s">
        <v>26</v>
      </c>
      <c r="AQ29" s="40" t="s">
        <v>26</v>
      </c>
      <c r="AR29" s="40" t="s">
        <v>26</v>
      </c>
      <c r="AS29" s="40" t="s">
        <v>26</v>
      </c>
      <c r="AT29" s="40" t="s">
        <v>26</v>
      </c>
      <c r="AU29" s="40" t="s">
        <v>26</v>
      </c>
      <c r="AV29" s="2"/>
    </row>
    <row r="30" spans="1:48" ht="15" customHeight="1" x14ac:dyDescent="0.25">
      <c r="A30" s="4" t="s">
        <v>151</v>
      </c>
      <c r="B30" s="35">
        <f>'Raw Plate Reader Measurements'!$M$21</f>
        <v>0.32600000000000001</v>
      </c>
      <c r="C30" s="35">
        <f>'Raw Plate Reader Measurements'!$M$22</f>
        <v>0.34</v>
      </c>
      <c r="D30" s="35">
        <f>'Raw Plate Reader Measurements'!$M$23</f>
        <v>0.34699999999999998</v>
      </c>
      <c r="E30" s="35">
        <f>'Raw Plate Reader Measurements'!$M$24</f>
        <v>0.34399999999999997</v>
      </c>
      <c r="F30" s="5"/>
      <c r="G30" s="5"/>
      <c r="H30" s="36"/>
      <c r="I30" s="35">
        <f>'Raw Plate Reader Measurements'!$B$21</f>
        <v>3290644</v>
      </c>
      <c r="J30" s="35">
        <f>'Raw Plate Reader Measurements'!$B$22</f>
        <v>3429401</v>
      </c>
      <c r="K30" s="35">
        <f>'Raw Plate Reader Measurements'!$B$23</f>
        <v>3589271</v>
      </c>
      <c r="L30" s="35">
        <f>'Raw Plate Reader Measurements'!$B$24</f>
        <v>3639812</v>
      </c>
      <c r="M30" s="5"/>
      <c r="N30" s="5"/>
      <c r="O30" s="36"/>
      <c r="P30" s="8">
        <f t="shared" si="16"/>
        <v>0.28325</v>
      </c>
      <c r="Q30" s="8">
        <f t="shared" si="17"/>
        <v>0.29725000000000001</v>
      </c>
      <c r="R30" s="8">
        <f t="shared" si="18"/>
        <v>0.30424999999999996</v>
      </c>
      <c r="S30" s="8">
        <f t="shared" si="19"/>
        <v>0.30124999999999996</v>
      </c>
      <c r="T30" s="40" t="str">
        <f t="shared" si="20"/>
        <v>---</v>
      </c>
      <c r="U30" s="40" t="str">
        <f t="shared" si="21"/>
        <v>---</v>
      </c>
      <c r="V30" s="36"/>
      <c r="W30" s="8">
        <f t="shared" si="22"/>
        <v>-2598112.75</v>
      </c>
      <c r="X30" s="8">
        <f t="shared" si="23"/>
        <v>-2459355.75</v>
      </c>
      <c r="Y30" s="8">
        <f t="shared" si="24"/>
        <v>-2299485.75</v>
      </c>
      <c r="Z30" s="8">
        <f t="shared" si="25"/>
        <v>-2248944.75</v>
      </c>
      <c r="AA30" s="40" t="str">
        <f t="shared" si="26"/>
        <v>---</v>
      </c>
      <c r="AB30" s="40" t="str">
        <f t="shared" si="27"/>
        <v>---</v>
      </c>
      <c r="AC30" s="36"/>
      <c r="AD30" s="41"/>
      <c r="AE30" s="41"/>
      <c r="AF30" s="41"/>
      <c r="AG30" s="41"/>
      <c r="AH30" s="40" t="s">
        <v>26</v>
      </c>
      <c r="AI30" s="40" t="s">
        <v>26</v>
      </c>
      <c r="AJ30" s="36"/>
      <c r="AK30" s="41" t="e">
        <f t="shared" si="28"/>
        <v>#DIV/0!</v>
      </c>
      <c r="AL30" s="41" t="e">
        <f t="shared" si="29"/>
        <v>#DIV/0!</v>
      </c>
      <c r="AM30" s="41" t="e">
        <f t="shared" si="30"/>
        <v>#NUM!</v>
      </c>
      <c r="AN30" s="42" t="e">
        <f t="shared" si="31"/>
        <v>#DIV/0!</v>
      </c>
      <c r="AO30" s="6"/>
      <c r="AP30" s="40" t="s">
        <v>26</v>
      </c>
      <c r="AQ30" s="40" t="s">
        <v>26</v>
      </c>
      <c r="AR30" s="40" t="s">
        <v>26</v>
      </c>
      <c r="AS30" s="40" t="s">
        <v>26</v>
      </c>
      <c r="AT30" s="40" t="s">
        <v>26</v>
      </c>
      <c r="AU30" s="40" t="s">
        <v>26</v>
      </c>
      <c r="AV30" s="2"/>
    </row>
    <row r="31" spans="1:48" ht="15" customHeight="1" x14ac:dyDescent="0.25">
      <c r="A31" s="4" t="s">
        <v>152</v>
      </c>
      <c r="B31" s="35">
        <f>'Raw Plate Reader Measurements'!$N$17</f>
        <v>0.36199999999999999</v>
      </c>
      <c r="C31" s="35">
        <f>'Raw Plate Reader Measurements'!$N$18</f>
        <v>0.375</v>
      </c>
      <c r="D31" s="35">
        <f>'Raw Plate Reader Measurements'!$N$19</f>
        <v>0.37</v>
      </c>
      <c r="E31" s="35">
        <f>'Raw Plate Reader Measurements'!$N$20</f>
        <v>0.36699999999999999</v>
      </c>
      <c r="F31" s="5"/>
      <c r="G31" s="5"/>
      <c r="H31" s="36"/>
      <c r="I31" s="35">
        <f>'Raw Plate Reader Measurements'!$C$17</f>
        <v>3917900</v>
      </c>
      <c r="J31" s="35">
        <f>'Raw Plate Reader Measurements'!$C$18</f>
        <v>3873732</v>
      </c>
      <c r="K31" s="35">
        <f>'Raw Plate Reader Measurements'!$C$19</f>
        <v>3904961</v>
      </c>
      <c r="L31" s="35">
        <f>'Raw Plate Reader Measurements'!$C$20</f>
        <v>3862556</v>
      </c>
      <c r="M31" s="5"/>
      <c r="N31" s="5"/>
      <c r="O31" s="36"/>
      <c r="P31" s="8">
        <f t="shared" si="16"/>
        <v>0.31924999999999998</v>
      </c>
      <c r="Q31" s="8">
        <f t="shared" si="17"/>
        <v>0.33224999999999999</v>
      </c>
      <c r="R31" s="8">
        <f t="shared" si="18"/>
        <v>0.32724999999999999</v>
      </c>
      <c r="S31" s="8">
        <f t="shared" si="19"/>
        <v>0.32424999999999998</v>
      </c>
      <c r="T31" s="40" t="str">
        <f t="shared" si="20"/>
        <v>---</v>
      </c>
      <c r="U31" s="40" t="str">
        <f t="shared" si="21"/>
        <v>---</v>
      </c>
      <c r="V31" s="36"/>
      <c r="W31" s="8">
        <f t="shared" si="22"/>
        <v>-1970856.75</v>
      </c>
      <c r="X31" s="8">
        <f t="shared" si="23"/>
        <v>-2015024.75</v>
      </c>
      <c r="Y31" s="8">
        <f t="shared" si="24"/>
        <v>-1983795.75</v>
      </c>
      <c r="Z31" s="8">
        <f t="shared" si="25"/>
        <v>-2026200.75</v>
      </c>
      <c r="AA31" s="40" t="str">
        <f t="shared" si="26"/>
        <v>---</v>
      </c>
      <c r="AB31" s="40" t="str">
        <f t="shared" si="27"/>
        <v>---</v>
      </c>
      <c r="AC31" s="43"/>
      <c r="AD31" s="41"/>
      <c r="AE31" s="41"/>
      <c r="AF31" s="41"/>
      <c r="AG31" s="41"/>
      <c r="AH31" s="40" t="s">
        <v>26</v>
      </c>
      <c r="AI31" s="40" t="s">
        <v>26</v>
      </c>
      <c r="AJ31" s="43"/>
      <c r="AK31" s="41" t="e">
        <f t="shared" si="28"/>
        <v>#DIV/0!</v>
      </c>
      <c r="AL31" s="41" t="e">
        <f t="shared" si="29"/>
        <v>#DIV/0!</v>
      </c>
      <c r="AM31" s="41" t="e">
        <f t="shared" si="30"/>
        <v>#NUM!</v>
      </c>
      <c r="AN31" s="42" t="e">
        <f t="shared" si="31"/>
        <v>#DIV/0!</v>
      </c>
      <c r="AO31" s="6"/>
      <c r="AP31" s="40" t="s">
        <v>26</v>
      </c>
      <c r="AQ31" s="40" t="s">
        <v>26</v>
      </c>
      <c r="AR31" s="40" t="s">
        <v>26</v>
      </c>
      <c r="AS31" s="40" t="s">
        <v>26</v>
      </c>
      <c r="AT31" s="40" t="s">
        <v>26</v>
      </c>
      <c r="AU31" s="40" t="s">
        <v>26</v>
      </c>
      <c r="AV31" s="2"/>
    </row>
    <row r="32" spans="1:48" ht="15" customHeight="1" x14ac:dyDescent="0.25">
      <c r="A32" s="4" t="s">
        <v>153</v>
      </c>
      <c r="B32" s="35">
        <f>'Raw Plate Reader Measurements'!$N$21</f>
        <v>0.32600000000000001</v>
      </c>
      <c r="C32" s="35">
        <f>'Raw Plate Reader Measurements'!$N$22</f>
        <v>0.33700000000000002</v>
      </c>
      <c r="D32" s="35">
        <f>'Raw Plate Reader Measurements'!$N$23</f>
        <v>0.33100000000000002</v>
      </c>
      <c r="E32" s="35">
        <f>'Raw Plate Reader Measurements'!$N$24</f>
        <v>0.33300000000000002</v>
      </c>
      <c r="F32" s="5"/>
      <c r="G32" s="5"/>
      <c r="H32" s="36"/>
      <c r="I32" s="35">
        <f>'Raw Plate Reader Measurements'!$C$21</f>
        <v>3903311</v>
      </c>
      <c r="J32" s="35">
        <f>'Raw Plate Reader Measurements'!$C$22</f>
        <v>3883133</v>
      </c>
      <c r="K32" s="35">
        <f>'Raw Plate Reader Measurements'!$C$23</f>
        <v>3958552</v>
      </c>
      <c r="L32" s="35">
        <f>'Raw Plate Reader Measurements'!$C$24</f>
        <v>3943216</v>
      </c>
      <c r="M32" s="5"/>
      <c r="N32" s="5"/>
      <c r="O32" s="36"/>
      <c r="P32" s="8">
        <f t="shared" si="16"/>
        <v>0.28325</v>
      </c>
      <c r="Q32" s="8">
        <f t="shared" si="17"/>
        <v>0.29425000000000001</v>
      </c>
      <c r="R32" s="8">
        <f t="shared" si="18"/>
        <v>0.28825000000000001</v>
      </c>
      <c r="S32" s="8">
        <f t="shared" si="19"/>
        <v>0.29025000000000001</v>
      </c>
      <c r="T32" s="40" t="str">
        <f t="shared" si="20"/>
        <v>---</v>
      </c>
      <c r="U32" s="40" t="str">
        <f t="shared" si="21"/>
        <v>---</v>
      </c>
      <c r="V32" s="36"/>
      <c r="W32" s="8">
        <f t="shared" si="22"/>
        <v>-1985445.75</v>
      </c>
      <c r="X32" s="8">
        <f t="shared" si="23"/>
        <v>-2005623.75</v>
      </c>
      <c r="Y32" s="8">
        <f t="shared" si="24"/>
        <v>-1930204.75</v>
      </c>
      <c r="Z32" s="8">
        <f t="shared" si="25"/>
        <v>-1945540.75</v>
      </c>
      <c r="AA32" s="40" t="str">
        <f t="shared" si="26"/>
        <v>---</v>
      </c>
      <c r="AB32" s="40" t="str">
        <f t="shared" si="27"/>
        <v>---</v>
      </c>
      <c r="AC32" s="43"/>
      <c r="AD32" s="41"/>
      <c r="AE32" s="41"/>
      <c r="AF32" s="41"/>
      <c r="AG32" s="41"/>
      <c r="AH32" s="40" t="s">
        <v>26</v>
      </c>
      <c r="AI32" s="40" t="s">
        <v>26</v>
      </c>
      <c r="AJ32" s="43"/>
      <c r="AK32" s="41" t="e">
        <f t="shared" si="28"/>
        <v>#DIV/0!</v>
      </c>
      <c r="AL32" s="41" t="e">
        <f t="shared" si="29"/>
        <v>#DIV/0!</v>
      </c>
      <c r="AM32" s="41" t="e">
        <f t="shared" si="30"/>
        <v>#NUM!</v>
      </c>
      <c r="AN32" s="42" t="e">
        <f t="shared" si="31"/>
        <v>#DIV/0!</v>
      </c>
      <c r="AO32" s="6"/>
      <c r="AP32" s="40" t="s">
        <v>26</v>
      </c>
      <c r="AQ32" s="40" t="s">
        <v>26</v>
      </c>
      <c r="AR32" s="40" t="s">
        <v>26</v>
      </c>
      <c r="AS32" s="40" t="s">
        <v>26</v>
      </c>
      <c r="AT32" s="40" t="s">
        <v>26</v>
      </c>
      <c r="AU32" s="40" t="s">
        <v>26</v>
      </c>
      <c r="AV32" s="2"/>
    </row>
    <row r="33" spans="1:48" ht="15" customHeight="1" x14ac:dyDescent="0.25">
      <c r="A33" s="4" t="s">
        <v>154</v>
      </c>
      <c r="B33" s="35">
        <f>'Raw Plate Reader Measurements'!$O$17</f>
        <v>0.13800000000000001</v>
      </c>
      <c r="C33" s="35">
        <f>'Raw Plate Reader Measurements'!$O$18</f>
        <v>0.13900000000000001</v>
      </c>
      <c r="D33" s="35">
        <f>'Raw Plate Reader Measurements'!$O$19</f>
        <v>0.13900000000000001</v>
      </c>
      <c r="E33" s="35">
        <f>'Raw Plate Reader Measurements'!$O$20</f>
        <v>0.13600000000000001</v>
      </c>
      <c r="F33" s="5"/>
      <c r="G33" s="5"/>
      <c r="H33" s="36"/>
      <c r="I33" s="35">
        <f>'Raw Plate Reader Measurements'!$D$17</f>
        <v>4885478</v>
      </c>
      <c r="J33" s="35">
        <f>'Raw Plate Reader Measurements'!$D$18</f>
        <v>4899172</v>
      </c>
      <c r="K33" s="35">
        <f>'Raw Plate Reader Measurements'!$D$19</f>
        <v>4782536</v>
      </c>
      <c r="L33" s="35">
        <f>'Raw Plate Reader Measurements'!$D$20</f>
        <v>4675415</v>
      </c>
      <c r="M33" s="5"/>
      <c r="N33" s="5"/>
      <c r="O33" s="36"/>
      <c r="P33" s="8">
        <f t="shared" si="16"/>
        <v>9.5250000000000015E-2</v>
      </c>
      <c r="Q33" s="8">
        <f t="shared" si="17"/>
        <v>9.6250000000000016E-2</v>
      </c>
      <c r="R33" s="8">
        <f t="shared" si="18"/>
        <v>9.6250000000000016E-2</v>
      </c>
      <c r="S33" s="8">
        <f t="shared" si="19"/>
        <v>9.3250000000000013E-2</v>
      </c>
      <c r="T33" s="40" t="str">
        <f t="shared" si="20"/>
        <v>---</v>
      </c>
      <c r="U33" s="40" t="str">
        <f t="shared" si="21"/>
        <v>---</v>
      </c>
      <c r="V33" s="36"/>
      <c r="W33" s="8">
        <f t="shared" si="22"/>
        <v>-1003278.75</v>
      </c>
      <c r="X33" s="8">
        <f t="shared" si="23"/>
        <v>-989584.75</v>
      </c>
      <c r="Y33" s="8">
        <f t="shared" si="24"/>
        <v>-1106220.75</v>
      </c>
      <c r="Z33" s="8">
        <f t="shared" si="25"/>
        <v>-1213341.75</v>
      </c>
      <c r="AA33" s="40" t="str">
        <f t="shared" si="26"/>
        <v>---</v>
      </c>
      <c r="AB33" s="40" t="str">
        <f t="shared" si="27"/>
        <v>---</v>
      </c>
      <c r="AC33" s="36"/>
      <c r="AD33" s="41"/>
      <c r="AE33" s="41"/>
      <c r="AF33" s="41"/>
      <c r="AG33" s="41"/>
      <c r="AH33" s="40" t="s">
        <v>26</v>
      </c>
      <c r="AI33" s="40" t="s">
        <v>26</v>
      </c>
      <c r="AJ33" s="36"/>
      <c r="AK33" s="41" t="e">
        <f t="shared" si="28"/>
        <v>#DIV/0!</v>
      </c>
      <c r="AL33" s="41" t="e">
        <f t="shared" si="29"/>
        <v>#DIV/0!</v>
      </c>
      <c r="AM33" s="41" t="e">
        <f t="shared" si="30"/>
        <v>#NUM!</v>
      </c>
      <c r="AN33" s="42" t="e">
        <f t="shared" si="31"/>
        <v>#DIV/0!</v>
      </c>
      <c r="AO33" s="6"/>
      <c r="AP33" s="40" t="s">
        <v>26</v>
      </c>
      <c r="AQ33" s="40" t="s">
        <v>26</v>
      </c>
      <c r="AR33" s="40" t="s">
        <v>26</v>
      </c>
      <c r="AS33" s="40" t="s">
        <v>26</v>
      </c>
      <c r="AT33" s="40" t="s">
        <v>26</v>
      </c>
      <c r="AU33" s="40" t="s">
        <v>26</v>
      </c>
      <c r="AV33" s="2"/>
    </row>
    <row r="34" spans="1:48" ht="15" customHeight="1" x14ac:dyDescent="0.25">
      <c r="A34" s="4" t="s">
        <v>155</v>
      </c>
      <c r="B34" s="35">
        <f>'Raw Plate Reader Measurements'!$O$21</f>
        <v>0.124</v>
      </c>
      <c r="C34" s="35">
        <f>'Raw Plate Reader Measurements'!$O$22</f>
        <v>0.127</v>
      </c>
      <c r="D34" s="35">
        <f>'Raw Plate Reader Measurements'!$O$23</f>
        <v>0.128</v>
      </c>
      <c r="E34" s="35">
        <f>'Raw Plate Reader Measurements'!$O$24</f>
        <v>0.127</v>
      </c>
      <c r="F34" s="5"/>
      <c r="G34" s="5"/>
      <c r="H34" s="36"/>
      <c r="I34" s="35">
        <f>'Raw Plate Reader Measurements'!$D$21</f>
        <v>4730289</v>
      </c>
      <c r="J34" s="35">
        <f>'Raw Plate Reader Measurements'!$D$22</f>
        <v>4553845</v>
      </c>
      <c r="K34" s="35">
        <f>'Raw Plate Reader Measurements'!$D$23</f>
        <v>4598858</v>
      </c>
      <c r="L34" s="35">
        <f>'Raw Plate Reader Measurements'!$D$24</f>
        <v>5041522</v>
      </c>
      <c r="M34" s="5"/>
      <c r="N34" s="5"/>
      <c r="O34" s="36"/>
      <c r="P34" s="8">
        <f t="shared" si="16"/>
        <v>8.1250000000000003E-2</v>
      </c>
      <c r="Q34" s="8">
        <f t="shared" si="17"/>
        <v>8.4250000000000005E-2</v>
      </c>
      <c r="R34" s="8">
        <f t="shared" si="18"/>
        <v>8.5250000000000006E-2</v>
      </c>
      <c r="S34" s="8">
        <f t="shared" si="19"/>
        <v>8.4250000000000005E-2</v>
      </c>
      <c r="T34" s="40" t="str">
        <f t="shared" si="20"/>
        <v>---</v>
      </c>
      <c r="U34" s="40" t="str">
        <f t="shared" si="21"/>
        <v>---</v>
      </c>
      <c r="V34" s="36"/>
      <c r="W34" s="8">
        <f t="shared" si="22"/>
        <v>-1158467.75</v>
      </c>
      <c r="X34" s="8">
        <f t="shared" si="23"/>
        <v>-1334911.75</v>
      </c>
      <c r="Y34" s="8">
        <f t="shared" si="24"/>
        <v>-1289898.75</v>
      </c>
      <c r="Z34" s="8">
        <f t="shared" si="25"/>
        <v>-847234.75</v>
      </c>
      <c r="AA34" s="40" t="str">
        <f t="shared" si="26"/>
        <v>---</v>
      </c>
      <c r="AB34" s="40" t="str">
        <f t="shared" si="27"/>
        <v>---</v>
      </c>
      <c r="AC34" s="36"/>
      <c r="AD34" s="41"/>
      <c r="AE34" s="41"/>
      <c r="AF34" s="41"/>
      <c r="AG34" s="41"/>
      <c r="AH34" s="40" t="s">
        <v>26</v>
      </c>
      <c r="AI34" s="40" t="s">
        <v>26</v>
      </c>
      <c r="AJ34" s="36"/>
      <c r="AK34" s="41" t="e">
        <f t="shared" si="28"/>
        <v>#DIV/0!</v>
      </c>
      <c r="AL34" s="41" t="e">
        <f t="shared" si="29"/>
        <v>#DIV/0!</v>
      </c>
      <c r="AM34" s="41" t="e">
        <f t="shared" si="30"/>
        <v>#NUM!</v>
      </c>
      <c r="AN34" s="42" t="e">
        <f t="shared" si="31"/>
        <v>#DIV/0!</v>
      </c>
      <c r="AO34" s="6"/>
      <c r="AP34" s="40" t="s">
        <v>26</v>
      </c>
      <c r="AQ34" s="40" t="s">
        <v>26</v>
      </c>
      <c r="AR34" s="40" t="s">
        <v>26</v>
      </c>
      <c r="AS34" s="40" t="s">
        <v>26</v>
      </c>
      <c r="AT34" s="40" t="s">
        <v>26</v>
      </c>
      <c r="AU34" s="40" t="s">
        <v>26</v>
      </c>
      <c r="AV34" s="2"/>
    </row>
    <row r="35" spans="1:48" ht="15" customHeight="1" x14ac:dyDescent="0.25">
      <c r="A35" s="4" t="s">
        <v>156</v>
      </c>
      <c r="B35" s="35">
        <f>'Raw Plate Reader Measurements'!$P$17</f>
        <v>0.35499999999999998</v>
      </c>
      <c r="C35" s="35">
        <f>'Raw Plate Reader Measurements'!$P$18</f>
        <v>0.35199999999999998</v>
      </c>
      <c r="D35" s="35">
        <f>'Raw Plate Reader Measurements'!$P$19</f>
        <v>0.35399999999999998</v>
      </c>
      <c r="E35" s="35">
        <f>'Raw Plate Reader Measurements'!$P$20</f>
        <v>0.35099999999999998</v>
      </c>
      <c r="F35" s="5"/>
      <c r="G35" s="5"/>
      <c r="H35" s="36"/>
      <c r="I35" s="35">
        <f>'Raw Plate Reader Measurements'!$E$17</f>
        <v>3931914</v>
      </c>
      <c r="J35" s="35">
        <f>'Raw Plate Reader Measurements'!$E$18</f>
        <v>3588233</v>
      </c>
      <c r="K35" s="35">
        <f>'Raw Plate Reader Measurements'!$E$19</f>
        <v>3730252</v>
      </c>
      <c r="L35" s="35">
        <f>'Raw Plate Reader Measurements'!$E$20</f>
        <v>3752080</v>
      </c>
      <c r="M35" s="5"/>
      <c r="N35" s="5"/>
      <c r="O35" s="36"/>
      <c r="P35" s="8">
        <f t="shared" si="16"/>
        <v>0.31224999999999997</v>
      </c>
      <c r="Q35" s="8">
        <f t="shared" si="17"/>
        <v>0.30924999999999997</v>
      </c>
      <c r="R35" s="8">
        <f t="shared" si="18"/>
        <v>0.31124999999999997</v>
      </c>
      <c r="S35" s="8">
        <f t="shared" si="19"/>
        <v>0.30824999999999997</v>
      </c>
      <c r="T35" s="40" t="str">
        <f t="shared" si="20"/>
        <v>---</v>
      </c>
      <c r="U35" s="40" t="str">
        <f t="shared" si="21"/>
        <v>---</v>
      </c>
      <c r="V35" s="36"/>
      <c r="W35" s="8">
        <f t="shared" si="22"/>
        <v>-1956842.75</v>
      </c>
      <c r="X35" s="8">
        <f t="shared" si="23"/>
        <v>-2300523.75</v>
      </c>
      <c r="Y35" s="8">
        <f t="shared" si="24"/>
        <v>-2158504.75</v>
      </c>
      <c r="Z35" s="8">
        <f t="shared" si="25"/>
        <v>-2136676.75</v>
      </c>
      <c r="AA35" s="40" t="str">
        <f t="shared" si="26"/>
        <v>---</v>
      </c>
      <c r="AB35" s="40" t="str">
        <f t="shared" si="27"/>
        <v>---</v>
      </c>
      <c r="AC35" s="36"/>
      <c r="AD35" s="41"/>
      <c r="AE35" s="41"/>
      <c r="AF35" s="41"/>
      <c r="AG35" s="41"/>
      <c r="AH35" s="40" t="s">
        <v>26</v>
      </c>
      <c r="AI35" s="40" t="s">
        <v>26</v>
      </c>
      <c r="AJ35" s="36"/>
      <c r="AK35" s="41" t="e">
        <f t="shared" si="28"/>
        <v>#DIV/0!</v>
      </c>
      <c r="AL35" s="41" t="e">
        <f t="shared" si="29"/>
        <v>#DIV/0!</v>
      </c>
      <c r="AM35" s="41" t="e">
        <f t="shared" si="30"/>
        <v>#NUM!</v>
      </c>
      <c r="AN35" s="42" t="e">
        <f t="shared" si="31"/>
        <v>#DIV/0!</v>
      </c>
      <c r="AO35" s="6"/>
      <c r="AP35" s="40" t="s">
        <v>26</v>
      </c>
      <c r="AQ35" s="40" t="s">
        <v>26</v>
      </c>
      <c r="AR35" s="40" t="s">
        <v>26</v>
      </c>
      <c r="AS35" s="40" t="s">
        <v>26</v>
      </c>
      <c r="AT35" s="40" t="s">
        <v>26</v>
      </c>
      <c r="AU35" s="40" t="s">
        <v>26</v>
      </c>
      <c r="AV35" s="2"/>
    </row>
    <row r="36" spans="1:48" ht="15" customHeight="1" x14ac:dyDescent="0.25">
      <c r="A36" s="4" t="s">
        <v>157</v>
      </c>
      <c r="B36" s="35">
        <f>'Raw Plate Reader Measurements'!$P$21</f>
        <v>0.32300000000000001</v>
      </c>
      <c r="C36" s="35">
        <f>'Raw Plate Reader Measurements'!$P$22</f>
        <v>0.32600000000000001</v>
      </c>
      <c r="D36" s="35">
        <f>'Raw Plate Reader Measurements'!$P$23</f>
        <v>0.32100000000000001</v>
      </c>
      <c r="E36" s="35">
        <f>'Raw Plate Reader Measurements'!$P$24</f>
        <v>0.315</v>
      </c>
      <c r="F36" s="5"/>
      <c r="G36" s="5"/>
      <c r="H36" s="36"/>
      <c r="I36" s="35">
        <f>'Raw Plate Reader Measurements'!$E$21</f>
        <v>3625893</v>
      </c>
      <c r="J36" s="35">
        <f>'Raw Plate Reader Measurements'!$E$22</f>
        <v>3868738</v>
      </c>
      <c r="K36" s="35">
        <f>'Raw Plate Reader Measurements'!$E$23</f>
        <v>3871006</v>
      </c>
      <c r="L36" s="35">
        <f>'Raw Plate Reader Measurements'!$E$24</f>
        <v>3916160</v>
      </c>
      <c r="M36" s="5"/>
      <c r="N36" s="5"/>
      <c r="O36" s="36"/>
      <c r="P36" s="8">
        <f t="shared" si="16"/>
        <v>0.28025</v>
      </c>
      <c r="Q36" s="8">
        <f t="shared" si="17"/>
        <v>0.28325</v>
      </c>
      <c r="R36" s="8">
        <f t="shared" si="18"/>
        <v>0.27825</v>
      </c>
      <c r="S36" s="8">
        <f t="shared" si="19"/>
        <v>0.27224999999999999</v>
      </c>
      <c r="T36" s="40" t="str">
        <f t="shared" si="20"/>
        <v>---</v>
      </c>
      <c r="U36" s="40" t="str">
        <f t="shared" si="21"/>
        <v>---</v>
      </c>
      <c r="V36" s="36"/>
      <c r="W36" s="8">
        <f t="shared" si="22"/>
        <v>-2262863.75</v>
      </c>
      <c r="X36" s="8">
        <f t="shared" si="23"/>
        <v>-2020018.75</v>
      </c>
      <c r="Y36" s="8">
        <f t="shared" si="24"/>
        <v>-2017750.75</v>
      </c>
      <c r="Z36" s="8">
        <f t="shared" si="25"/>
        <v>-1972596.75</v>
      </c>
      <c r="AA36" s="40" t="str">
        <f t="shared" si="26"/>
        <v>---</v>
      </c>
      <c r="AB36" s="40" t="str">
        <f t="shared" si="27"/>
        <v>---</v>
      </c>
      <c r="AC36" s="36"/>
      <c r="AD36" s="41"/>
      <c r="AE36" s="41"/>
      <c r="AF36" s="41"/>
      <c r="AG36" s="41"/>
      <c r="AH36" s="40" t="s">
        <v>26</v>
      </c>
      <c r="AI36" s="40" t="s">
        <v>26</v>
      </c>
      <c r="AJ36" s="36"/>
      <c r="AK36" s="41" t="e">
        <f t="shared" si="28"/>
        <v>#DIV/0!</v>
      </c>
      <c r="AL36" s="41" t="e">
        <f t="shared" si="29"/>
        <v>#DIV/0!</v>
      </c>
      <c r="AM36" s="41" t="e">
        <f t="shared" si="30"/>
        <v>#NUM!</v>
      </c>
      <c r="AN36" s="42" t="e">
        <f t="shared" si="31"/>
        <v>#DIV/0!</v>
      </c>
      <c r="AO36" s="6"/>
      <c r="AP36" s="40" t="s">
        <v>26</v>
      </c>
      <c r="AQ36" s="40" t="s">
        <v>26</v>
      </c>
      <c r="AR36" s="40" t="s">
        <v>26</v>
      </c>
      <c r="AS36" s="40" t="s">
        <v>26</v>
      </c>
      <c r="AT36" s="40" t="s">
        <v>26</v>
      </c>
      <c r="AU36" s="40" t="s">
        <v>26</v>
      </c>
      <c r="AV36" s="2"/>
    </row>
    <row r="37" spans="1:48" ht="15" customHeight="1" x14ac:dyDescent="0.25">
      <c r="A37" s="4" t="s">
        <v>158</v>
      </c>
      <c r="B37" s="35">
        <f>'Raw Plate Reader Measurements'!$Q$17</f>
        <v>0.32900000000000001</v>
      </c>
      <c r="C37" s="35">
        <f>'Raw Plate Reader Measurements'!$Q$18</f>
        <v>0.34100000000000003</v>
      </c>
      <c r="D37" s="35">
        <f>'Raw Plate Reader Measurements'!$Q$19</f>
        <v>0.32900000000000001</v>
      </c>
      <c r="E37" s="35">
        <f>'Raw Plate Reader Measurements'!$Q$20</f>
        <v>0.34899999999999998</v>
      </c>
      <c r="F37" s="5"/>
      <c r="G37" s="5"/>
      <c r="H37" s="36"/>
      <c r="I37" s="35">
        <f>'Raw Plate Reader Measurements'!$F$17</f>
        <v>3967637</v>
      </c>
      <c r="J37" s="35">
        <f>'Raw Plate Reader Measurements'!$F$18</f>
        <v>3691972</v>
      </c>
      <c r="K37" s="35">
        <f>'Raw Plate Reader Measurements'!$F$19</f>
        <v>3544259</v>
      </c>
      <c r="L37" s="35">
        <f>'Raw Plate Reader Measurements'!$F$20</f>
        <v>3387174</v>
      </c>
      <c r="M37" s="5"/>
      <c r="N37" s="5"/>
      <c r="O37" s="36"/>
      <c r="P37" s="8">
        <f t="shared" si="16"/>
        <v>0.28625</v>
      </c>
      <c r="Q37" s="8">
        <f t="shared" si="17"/>
        <v>0.29825000000000002</v>
      </c>
      <c r="R37" s="8">
        <f t="shared" si="18"/>
        <v>0.28625</v>
      </c>
      <c r="S37" s="8">
        <f t="shared" si="19"/>
        <v>0.30624999999999997</v>
      </c>
      <c r="T37" s="40" t="str">
        <f t="shared" si="20"/>
        <v>---</v>
      </c>
      <c r="U37" s="40" t="str">
        <f t="shared" si="21"/>
        <v>---</v>
      </c>
      <c r="V37" s="36"/>
      <c r="W37" s="8">
        <f t="shared" si="22"/>
        <v>-1921119.75</v>
      </c>
      <c r="X37" s="8">
        <f t="shared" si="23"/>
        <v>-2196784.75</v>
      </c>
      <c r="Y37" s="8">
        <f t="shared" si="24"/>
        <v>-2344497.75</v>
      </c>
      <c r="Z37" s="8">
        <f t="shared" si="25"/>
        <v>-2501582.75</v>
      </c>
      <c r="AA37" s="40" t="str">
        <f t="shared" si="26"/>
        <v>---</v>
      </c>
      <c r="AB37" s="40" t="str">
        <f t="shared" si="27"/>
        <v>---</v>
      </c>
      <c r="AC37" s="36"/>
      <c r="AD37" s="41"/>
      <c r="AE37" s="41"/>
      <c r="AF37" s="41"/>
      <c r="AG37" s="41"/>
      <c r="AH37" s="40" t="s">
        <v>26</v>
      </c>
      <c r="AI37" s="40" t="s">
        <v>26</v>
      </c>
      <c r="AJ37" s="36"/>
      <c r="AK37" s="41" t="e">
        <f t="shared" si="28"/>
        <v>#DIV/0!</v>
      </c>
      <c r="AL37" s="41" t="e">
        <f t="shared" si="29"/>
        <v>#DIV/0!</v>
      </c>
      <c r="AM37" s="41" t="e">
        <f t="shared" si="30"/>
        <v>#NUM!</v>
      </c>
      <c r="AN37" s="42" t="e">
        <f t="shared" si="31"/>
        <v>#DIV/0!</v>
      </c>
      <c r="AO37" s="6"/>
      <c r="AP37" s="40" t="s">
        <v>26</v>
      </c>
      <c r="AQ37" s="40" t="s">
        <v>26</v>
      </c>
      <c r="AR37" s="40" t="s">
        <v>26</v>
      </c>
      <c r="AS37" s="40" t="s">
        <v>26</v>
      </c>
      <c r="AT37" s="40" t="s">
        <v>26</v>
      </c>
      <c r="AU37" s="40" t="s">
        <v>26</v>
      </c>
      <c r="AV37" s="2"/>
    </row>
    <row r="38" spans="1:48" ht="15" customHeight="1" x14ac:dyDescent="0.25">
      <c r="A38" s="4" t="s">
        <v>159</v>
      </c>
      <c r="B38" s="35">
        <f>'Raw Plate Reader Measurements'!$Q$21</f>
        <v>0.33400000000000002</v>
      </c>
      <c r="C38" s="35">
        <f>'Raw Plate Reader Measurements'!$Q$22</f>
        <v>0.30599999999999999</v>
      </c>
      <c r="D38" s="35">
        <f>'Raw Plate Reader Measurements'!$Q$23</f>
        <v>0.33900000000000002</v>
      </c>
      <c r="E38" s="35">
        <f>'Raw Plate Reader Measurements'!$Q$24</f>
        <v>0.33900000000000002</v>
      </c>
      <c r="F38" s="5"/>
      <c r="G38" s="5"/>
      <c r="H38" s="36"/>
      <c r="I38" s="35">
        <f>'Raw Plate Reader Measurements'!$F$21</f>
        <v>3622441</v>
      </c>
      <c r="J38" s="35">
        <f>'Raw Plate Reader Measurements'!$F$22</f>
        <v>3362458</v>
      </c>
      <c r="K38" s="35">
        <f>'Raw Plate Reader Measurements'!$F$23</f>
        <v>3489494</v>
      </c>
      <c r="L38" s="35">
        <f>'Raw Plate Reader Measurements'!$F$24</f>
        <v>3452360</v>
      </c>
      <c r="M38" s="5"/>
      <c r="N38" s="5"/>
      <c r="O38" s="36"/>
      <c r="P38" s="8">
        <f t="shared" si="16"/>
        <v>0.29125000000000001</v>
      </c>
      <c r="Q38" s="8">
        <f t="shared" si="17"/>
        <v>0.26324999999999998</v>
      </c>
      <c r="R38" s="8">
        <f t="shared" si="18"/>
        <v>0.29625000000000001</v>
      </c>
      <c r="S38" s="8">
        <f t="shared" si="19"/>
        <v>0.29625000000000001</v>
      </c>
      <c r="T38" s="40" t="str">
        <f t="shared" si="20"/>
        <v>---</v>
      </c>
      <c r="U38" s="40" t="str">
        <f t="shared" si="21"/>
        <v>---</v>
      </c>
      <c r="V38" s="36"/>
      <c r="W38" s="8">
        <f t="shared" si="22"/>
        <v>-2266315.75</v>
      </c>
      <c r="X38" s="8">
        <f t="shared" si="23"/>
        <v>-2526298.75</v>
      </c>
      <c r="Y38" s="8">
        <f t="shared" si="24"/>
        <v>-2399262.75</v>
      </c>
      <c r="Z38" s="8">
        <f t="shared" si="25"/>
        <v>-2436396.75</v>
      </c>
      <c r="AA38" s="40" t="str">
        <f t="shared" si="26"/>
        <v>---</v>
      </c>
      <c r="AB38" s="40" t="str">
        <f t="shared" si="27"/>
        <v>---</v>
      </c>
      <c r="AC38" s="36"/>
      <c r="AD38" s="41"/>
      <c r="AE38" s="41"/>
      <c r="AF38" s="41"/>
      <c r="AG38" s="41"/>
      <c r="AH38" s="40" t="s">
        <v>26</v>
      </c>
      <c r="AI38" s="40" t="s">
        <v>26</v>
      </c>
      <c r="AJ38" s="36"/>
      <c r="AK38" s="41" t="e">
        <f t="shared" si="28"/>
        <v>#DIV/0!</v>
      </c>
      <c r="AL38" s="41" t="e">
        <f t="shared" si="29"/>
        <v>#DIV/0!</v>
      </c>
      <c r="AM38" s="41" t="e">
        <f t="shared" si="30"/>
        <v>#NUM!</v>
      </c>
      <c r="AN38" s="42" t="e">
        <f t="shared" si="31"/>
        <v>#DIV/0!</v>
      </c>
      <c r="AO38" s="6"/>
      <c r="AP38" s="40" t="s">
        <v>26</v>
      </c>
      <c r="AQ38" s="40" t="s">
        <v>26</v>
      </c>
      <c r="AR38" s="40" t="s">
        <v>26</v>
      </c>
      <c r="AS38" s="40" t="s">
        <v>26</v>
      </c>
      <c r="AT38" s="40" t="s">
        <v>26</v>
      </c>
      <c r="AU38" s="40" t="s">
        <v>26</v>
      </c>
      <c r="AV38" s="2"/>
    </row>
    <row r="39" spans="1:48" ht="15" customHeight="1" x14ac:dyDescent="0.25">
      <c r="A39" s="4" t="s">
        <v>160</v>
      </c>
      <c r="B39" s="35">
        <f>'Raw Plate Reader Measurements'!$R$17</f>
        <v>0.28899999999999998</v>
      </c>
      <c r="C39" s="35">
        <f>'Raw Plate Reader Measurements'!$R$18</f>
        <v>0.3</v>
      </c>
      <c r="D39" s="35">
        <f>'Raw Plate Reader Measurements'!$R$19</f>
        <v>0.30299999999999999</v>
      </c>
      <c r="E39" s="35">
        <f>'Raw Plate Reader Measurements'!$R$20</f>
        <v>0.29699999999999999</v>
      </c>
      <c r="F39" s="5"/>
      <c r="G39" s="5"/>
      <c r="H39" s="36"/>
      <c r="I39" s="35">
        <f>'Raw Plate Reader Measurements'!$G$17</f>
        <v>4074282</v>
      </c>
      <c r="J39" s="35">
        <f>'Raw Plate Reader Measurements'!$G$18</f>
        <v>3913251</v>
      </c>
      <c r="K39" s="35">
        <f>'Raw Plate Reader Measurements'!$G$19</f>
        <v>3930799</v>
      </c>
      <c r="L39" s="35">
        <f>'Raw Plate Reader Measurements'!$G$20</f>
        <v>3900094</v>
      </c>
      <c r="M39" s="5"/>
      <c r="N39" s="5"/>
      <c r="O39" s="36"/>
      <c r="P39" s="8">
        <f t="shared" si="16"/>
        <v>0.24624999999999997</v>
      </c>
      <c r="Q39" s="8">
        <f t="shared" si="17"/>
        <v>0.25724999999999998</v>
      </c>
      <c r="R39" s="8">
        <f t="shared" si="18"/>
        <v>0.26024999999999998</v>
      </c>
      <c r="S39" s="8">
        <f t="shared" si="19"/>
        <v>0.25424999999999998</v>
      </c>
      <c r="T39" s="40" t="str">
        <f t="shared" si="20"/>
        <v>---</v>
      </c>
      <c r="U39" s="40" t="str">
        <f t="shared" si="21"/>
        <v>---</v>
      </c>
      <c r="V39" s="36"/>
      <c r="W39" s="8">
        <f t="shared" si="22"/>
        <v>-1814474.75</v>
      </c>
      <c r="X39" s="8">
        <f t="shared" si="23"/>
        <v>-1975505.75</v>
      </c>
      <c r="Y39" s="8">
        <f t="shared" si="24"/>
        <v>-1957957.75</v>
      </c>
      <c r="Z39" s="8">
        <f t="shared" si="25"/>
        <v>-1988662.75</v>
      </c>
      <c r="AA39" s="40" t="str">
        <f t="shared" si="26"/>
        <v>---</v>
      </c>
      <c r="AB39" s="40" t="str">
        <f t="shared" si="27"/>
        <v>---</v>
      </c>
      <c r="AC39" s="36"/>
      <c r="AD39" s="41"/>
      <c r="AE39" s="41"/>
      <c r="AF39" s="41"/>
      <c r="AG39" s="41"/>
      <c r="AH39" s="40" t="s">
        <v>26</v>
      </c>
      <c r="AI39" s="40" t="s">
        <v>26</v>
      </c>
      <c r="AJ39" s="36"/>
      <c r="AK39" s="41" t="e">
        <f t="shared" si="28"/>
        <v>#DIV/0!</v>
      </c>
      <c r="AL39" s="41" t="e">
        <f t="shared" si="29"/>
        <v>#DIV/0!</v>
      </c>
      <c r="AM39" s="41" t="e">
        <f t="shared" si="30"/>
        <v>#NUM!</v>
      </c>
      <c r="AN39" s="42" t="e">
        <f t="shared" si="31"/>
        <v>#DIV/0!</v>
      </c>
      <c r="AO39" s="6"/>
      <c r="AP39" s="40" t="s">
        <v>26</v>
      </c>
      <c r="AQ39" s="40" t="s">
        <v>26</v>
      </c>
      <c r="AR39" s="40" t="s">
        <v>26</v>
      </c>
      <c r="AS39" s="40" t="s">
        <v>26</v>
      </c>
      <c r="AT39" s="40" t="s">
        <v>26</v>
      </c>
      <c r="AU39" s="40" t="s">
        <v>26</v>
      </c>
      <c r="AV39" s="2"/>
    </row>
    <row r="40" spans="1:48" ht="15" customHeight="1" x14ac:dyDescent="0.25">
      <c r="A40" s="4" t="s">
        <v>161</v>
      </c>
      <c r="B40" s="35">
        <f>'Raw Plate Reader Measurements'!$R$21</f>
        <v>0.17100000000000001</v>
      </c>
      <c r="C40" s="35">
        <f>'Raw Plate Reader Measurements'!$R$22</f>
        <v>0.17199999999999999</v>
      </c>
      <c r="D40" s="35">
        <f>'Raw Plate Reader Measurements'!$R$23</f>
        <v>0.16700000000000001</v>
      </c>
      <c r="E40" s="35">
        <f>'Raw Plate Reader Measurements'!$R$24</f>
        <v>0.17399999999999999</v>
      </c>
      <c r="F40" s="5"/>
      <c r="G40" s="5"/>
      <c r="H40" s="36"/>
      <c r="I40" s="35">
        <f>'Raw Plate Reader Measurements'!$G$21</f>
        <v>4021835</v>
      </c>
      <c r="J40" s="35">
        <f>'Raw Plate Reader Measurements'!$G$22</f>
        <v>3970892</v>
      </c>
      <c r="K40" s="35">
        <f>'Raw Plate Reader Measurements'!$G$23</f>
        <v>3457609</v>
      </c>
      <c r="L40" s="35">
        <f>'Raw Plate Reader Measurements'!$G$24</f>
        <v>4076874</v>
      </c>
      <c r="M40" s="5"/>
      <c r="N40" s="5"/>
      <c r="O40" s="36"/>
      <c r="P40" s="8">
        <f t="shared" si="16"/>
        <v>0.12825000000000003</v>
      </c>
      <c r="Q40" s="8">
        <f t="shared" si="17"/>
        <v>0.12924999999999998</v>
      </c>
      <c r="R40" s="8">
        <f t="shared" si="18"/>
        <v>0.12425000000000001</v>
      </c>
      <c r="S40" s="8">
        <f t="shared" si="19"/>
        <v>0.13124999999999998</v>
      </c>
      <c r="T40" s="40" t="str">
        <f t="shared" si="20"/>
        <v>---</v>
      </c>
      <c r="U40" s="40" t="str">
        <f t="shared" si="21"/>
        <v>---</v>
      </c>
      <c r="V40" s="36"/>
      <c r="W40" s="8">
        <f t="shared" si="22"/>
        <v>-1866921.75</v>
      </c>
      <c r="X40" s="8">
        <f t="shared" si="23"/>
        <v>-1917864.75</v>
      </c>
      <c r="Y40" s="8">
        <f t="shared" si="24"/>
        <v>-2431147.75</v>
      </c>
      <c r="Z40" s="8">
        <f t="shared" si="25"/>
        <v>-1811882.75</v>
      </c>
      <c r="AA40" s="40" t="str">
        <f t="shared" si="26"/>
        <v>---</v>
      </c>
      <c r="AB40" s="40" t="str">
        <f t="shared" si="27"/>
        <v>---</v>
      </c>
      <c r="AC40" s="36"/>
      <c r="AD40" s="41"/>
      <c r="AE40" s="41"/>
      <c r="AF40" s="41"/>
      <c r="AG40" s="41"/>
      <c r="AH40" s="40" t="s">
        <v>26</v>
      </c>
      <c r="AI40" s="40" t="s">
        <v>26</v>
      </c>
      <c r="AJ40" s="36"/>
      <c r="AK40" s="41" t="e">
        <f t="shared" si="28"/>
        <v>#DIV/0!</v>
      </c>
      <c r="AL40" s="41" t="e">
        <f t="shared" si="29"/>
        <v>#DIV/0!</v>
      </c>
      <c r="AM40" s="41" t="e">
        <f t="shared" si="30"/>
        <v>#NUM!</v>
      </c>
      <c r="AN40" s="42" t="e">
        <f t="shared" si="31"/>
        <v>#DIV/0!</v>
      </c>
      <c r="AO40" s="6"/>
      <c r="AP40" s="40" t="s">
        <v>26</v>
      </c>
      <c r="AQ40" s="40" t="s">
        <v>26</v>
      </c>
      <c r="AR40" s="40" t="s">
        <v>26</v>
      </c>
      <c r="AS40" s="40" t="s">
        <v>26</v>
      </c>
      <c r="AT40" s="40" t="s">
        <v>26</v>
      </c>
      <c r="AU40" s="40" t="s">
        <v>26</v>
      </c>
      <c r="AV40" s="2"/>
    </row>
    <row r="41" spans="1:48" ht="15" customHeight="1" x14ac:dyDescent="0.25">
      <c r="A41" s="4" t="s">
        <v>162</v>
      </c>
      <c r="B41" s="35">
        <f>'Raw Plate Reader Measurements'!$S$17</f>
        <v>0.371</v>
      </c>
      <c r="C41" s="35">
        <f>'Raw Plate Reader Measurements'!$S$18</f>
        <v>0.38100000000000001</v>
      </c>
      <c r="D41" s="35">
        <f>'Raw Plate Reader Measurements'!$S$19</f>
        <v>0.378</v>
      </c>
      <c r="E41" s="35">
        <f>'Raw Plate Reader Measurements'!$S$20</f>
        <v>0.371</v>
      </c>
      <c r="F41" s="5"/>
      <c r="G41" s="5"/>
      <c r="H41" s="36"/>
      <c r="I41" s="35">
        <f>'Raw Plate Reader Measurements'!$H$17</f>
        <v>2899378</v>
      </c>
      <c r="J41" s="35">
        <f>'Raw Plate Reader Measurements'!$H$18</f>
        <v>3308628</v>
      </c>
      <c r="K41" s="35">
        <f>'Raw Plate Reader Measurements'!$H$19</f>
        <v>3240719</v>
      </c>
      <c r="L41" s="35">
        <f>'Raw Plate Reader Measurements'!$H$20</f>
        <v>3375815</v>
      </c>
      <c r="M41" s="5"/>
      <c r="N41" s="5"/>
      <c r="O41" s="36"/>
      <c r="P41" s="8">
        <f t="shared" si="16"/>
        <v>0.32824999999999999</v>
      </c>
      <c r="Q41" s="8">
        <f t="shared" si="17"/>
        <v>0.33825</v>
      </c>
      <c r="R41" s="8">
        <f t="shared" si="18"/>
        <v>0.33524999999999999</v>
      </c>
      <c r="S41" s="8">
        <f t="shared" si="19"/>
        <v>0.32824999999999999</v>
      </c>
      <c r="T41" s="40" t="str">
        <f t="shared" si="20"/>
        <v>---</v>
      </c>
      <c r="U41" s="40" t="str">
        <f t="shared" si="21"/>
        <v>---</v>
      </c>
      <c r="V41" s="36"/>
      <c r="W41" s="8">
        <f t="shared" si="22"/>
        <v>-2989378.75</v>
      </c>
      <c r="X41" s="8">
        <f t="shared" si="23"/>
        <v>-2580128.75</v>
      </c>
      <c r="Y41" s="8">
        <f t="shared" si="24"/>
        <v>-2648037.75</v>
      </c>
      <c r="Z41" s="8">
        <f t="shared" si="25"/>
        <v>-2512941.75</v>
      </c>
      <c r="AA41" s="40" t="str">
        <f t="shared" si="26"/>
        <v>---</v>
      </c>
      <c r="AB41" s="40" t="str">
        <f t="shared" si="27"/>
        <v>---</v>
      </c>
      <c r="AC41" s="36"/>
      <c r="AD41" s="41"/>
      <c r="AE41" s="41"/>
      <c r="AF41" s="41"/>
      <c r="AG41" s="41"/>
      <c r="AH41" s="40" t="s">
        <v>26</v>
      </c>
      <c r="AI41" s="40" t="s">
        <v>26</v>
      </c>
      <c r="AJ41" s="36"/>
      <c r="AK41" s="41" t="e">
        <f t="shared" si="28"/>
        <v>#DIV/0!</v>
      </c>
      <c r="AL41" s="41" t="e">
        <f t="shared" si="29"/>
        <v>#DIV/0!</v>
      </c>
      <c r="AM41" s="41" t="e">
        <f t="shared" si="30"/>
        <v>#NUM!</v>
      </c>
      <c r="AN41" s="42" t="e">
        <f t="shared" si="31"/>
        <v>#DIV/0!</v>
      </c>
      <c r="AO41" s="6"/>
      <c r="AP41" s="40" t="s">
        <v>26</v>
      </c>
      <c r="AQ41" s="40" t="s">
        <v>26</v>
      </c>
      <c r="AR41" s="40" t="s">
        <v>26</v>
      </c>
      <c r="AS41" s="40" t="s">
        <v>26</v>
      </c>
      <c r="AT41" s="40" t="s">
        <v>26</v>
      </c>
      <c r="AU41" s="40" t="s">
        <v>26</v>
      </c>
      <c r="AV41" s="2"/>
    </row>
    <row r="42" spans="1:48" ht="15" customHeight="1" x14ac:dyDescent="0.25">
      <c r="A42" s="4" t="s">
        <v>163</v>
      </c>
      <c r="B42" s="35">
        <f>'Raw Plate Reader Measurements'!$S$21</f>
        <v>0.33</v>
      </c>
      <c r="C42" s="35">
        <f>'Raw Plate Reader Measurements'!$S$22</f>
        <v>0.32400000000000001</v>
      </c>
      <c r="D42" s="35">
        <f>'Raw Plate Reader Measurements'!$S$23</f>
        <v>0.316</v>
      </c>
      <c r="E42" s="35">
        <f>'Raw Plate Reader Measurements'!$S$24</f>
        <v>0.30399999999999999</v>
      </c>
      <c r="F42" s="5"/>
      <c r="G42" s="5"/>
      <c r="H42" s="36"/>
      <c r="I42" s="35">
        <f>'Raw Plate Reader Measurements'!$H$21</f>
        <v>3883496</v>
      </c>
      <c r="J42" s="35">
        <f>'Raw Plate Reader Measurements'!$H$22</f>
        <v>3402214</v>
      </c>
      <c r="K42" s="35">
        <f>'Raw Plate Reader Measurements'!$H$23</f>
        <v>3359740</v>
      </c>
      <c r="L42" s="35">
        <f>'Raw Plate Reader Measurements'!$H$24</f>
        <v>2799717</v>
      </c>
      <c r="M42" s="5"/>
      <c r="N42" s="5"/>
      <c r="O42" s="36"/>
      <c r="P42" s="8">
        <f t="shared" si="16"/>
        <v>0.28725000000000001</v>
      </c>
      <c r="Q42" s="8">
        <f t="shared" si="17"/>
        <v>0.28125</v>
      </c>
      <c r="R42" s="8">
        <f t="shared" si="18"/>
        <v>0.27324999999999999</v>
      </c>
      <c r="S42" s="8">
        <f t="shared" si="19"/>
        <v>0.26124999999999998</v>
      </c>
      <c r="T42" s="40" t="str">
        <f t="shared" si="20"/>
        <v>---</v>
      </c>
      <c r="U42" s="40" t="str">
        <f t="shared" si="21"/>
        <v>---</v>
      </c>
      <c r="V42" s="36"/>
      <c r="W42" s="8">
        <f t="shared" si="22"/>
        <v>-2005260.75</v>
      </c>
      <c r="X42" s="8">
        <f t="shared" si="23"/>
        <v>-2486542.75</v>
      </c>
      <c r="Y42" s="8">
        <f t="shared" si="24"/>
        <v>-2529016.75</v>
      </c>
      <c r="Z42" s="8">
        <f t="shared" si="25"/>
        <v>-3089039.75</v>
      </c>
      <c r="AA42" s="40" t="str">
        <f t="shared" si="26"/>
        <v>---</v>
      </c>
      <c r="AB42" s="40" t="str">
        <f t="shared" si="27"/>
        <v>---</v>
      </c>
      <c r="AC42" s="36"/>
      <c r="AD42" s="41"/>
      <c r="AE42" s="41"/>
      <c r="AF42" s="41"/>
      <c r="AG42" s="41"/>
      <c r="AH42" s="40" t="s">
        <v>26</v>
      </c>
      <c r="AI42" s="40" t="s">
        <v>26</v>
      </c>
      <c r="AJ42" s="36"/>
      <c r="AK42" s="41" t="e">
        <f t="shared" si="28"/>
        <v>#DIV/0!</v>
      </c>
      <c r="AL42" s="41" t="e">
        <f t="shared" si="29"/>
        <v>#DIV/0!</v>
      </c>
      <c r="AM42" s="41" t="e">
        <f t="shared" si="30"/>
        <v>#NUM!</v>
      </c>
      <c r="AN42" s="42" t="e">
        <f t="shared" si="31"/>
        <v>#DIV/0!</v>
      </c>
      <c r="AO42" s="6"/>
      <c r="AP42" s="40" t="s">
        <v>26</v>
      </c>
      <c r="AQ42" s="40" t="s">
        <v>26</v>
      </c>
      <c r="AR42" s="40" t="s">
        <v>26</v>
      </c>
      <c r="AS42" s="40" t="s">
        <v>26</v>
      </c>
      <c r="AT42" s="40" t="s">
        <v>26</v>
      </c>
      <c r="AU42" s="40" t="s">
        <v>26</v>
      </c>
      <c r="AV42" s="2"/>
    </row>
    <row r="43" spans="1:48" ht="15" customHeight="1" x14ac:dyDescent="0.25">
      <c r="A43" s="4" t="s">
        <v>164</v>
      </c>
      <c r="B43" s="35">
        <f>'Raw Plate Reader Measurements'!$T$17</f>
        <v>0.34200000000000003</v>
      </c>
      <c r="C43" s="35">
        <f>'Raw Plate Reader Measurements'!$T$18</f>
        <v>0.34599999999999997</v>
      </c>
      <c r="D43" s="35">
        <f>'Raw Plate Reader Measurements'!$T$19</f>
        <v>0.33600000000000002</v>
      </c>
      <c r="E43" s="35">
        <f>'Raw Plate Reader Measurements'!$T$20</f>
        <v>0.34</v>
      </c>
      <c r="F43" s="5"/>
      <c r="G43" s="5"/>
      <c r="H43" s="36"/>
      <c r="I43" s="35">
        <f>'Raw Plate Reader Measurements'!$I$17</f>
        <v>3821103</v>
      </c>
      <c r="J43" s="35">
        <f>'Raw Plate Reader Measurements'!$I$18</f>
        <v>3448512</v>
      </c>
      <c r="K43" s="35">
        <f>'Raw Plate Reader Measurements'!$I$19</f>
        <v>3037757</v>
      </c>
      <c r="L43" s="35">
        <f>'Raw Plate Reader Measurements'!$I$20</f>
        <v>3730987</v>
      </c>
      <c r="M43" s="5"/>
      <c r="N43" s="5"/>
      <c r="O43" s="36"/>
      <c r="P43" s="8">
        <f t="shared" si="16"/>
        <v>0.29925000000000002</v>
      </c>
      <c r="Q43" s="8">
        <f t="shared" si="17"/>
        <v>0.30324999999999996</v>
      </c>
      <c r="R43" s="8">
        <f t="shared" si="18"/>
        <v>0.29325000000000001</v>
      </c>
      <c r="S43" s="8">
        <f t="shared" si="19"/>
        <v>0.29725000000000001</v>
      </c>
      <c r="T43" s="40" t="str">
        <f t="shared" si="20"/>
        <v>---</v>
      </c>
      <c r="U43" s="40" t="str">
        <f t="shared" si="21"/>
        <v>---</v>
      </c>
      <c r="V43" s="36"/>
      <c r="W43" s="8">
        <f t="shared" si="22"/>
        <v>-2067653.75</v>
      </c>
      <c r="X43" s="8">
        <f t="shared" si="23"/>
        <v>-2440244.75</v>
      </c>
      <c r="Y43" s="8">
        <f t="shared" si="24"/>
        <v>-2850999.75</v>
      </c>
      <c r="Z43" s="8">
        <f t="shared" si="25"/>
        <v>-2157769.75</v>
      </c>
      <c r="AA43" s="40" t="str">
        <f t="shared" si="26"/>
        <v>---</v>
      </c>
      <c r="AB43" s="40" t="str">
        <f t="shared" si="27"/>
        <v>---</v>
      </c>
      <c r="AC43" s="36"/>
      <c r="AD43" s="41"/>
      <c r="AE43" s="41"/>
      <c r="AF43" s="41"/>
      <c r="AG43" s="41"/>
      <c r="AH43" s="40" t="s">
        <v>26</v>
      </c>
      <c r="AI43" s="40" t="s">
        <v>26</v>
      </c>
      <c r="AJ43" s="36"/>
      <c r="AK43" s="41" t="e">
        <f t="shared" si="28"/>
        <v>#DIV/0!</v>
      </c>
      <c r="AL43" s="41" t="e">
        <f t="shared" si="29"/>
        <v>#DIV/0!</v>
      </c>
      <c r="AM43" s="41" t="e">
        <f t="shared" si="30"/>
        <v>#NUM!</v>
      </c>
      <c r="AN43" s="42" t="e">
        <f t="shared" si="31"/>
        <v>#DIV/0!</v>
      </c>
      <c r="AO43" s="6"/>
      <c r="AP43" s="40" t="s">
        <v>26</v>
      </c>
      <c r="AQ43" s="40" t="s">
        <v>26</v>
      </c>
      <c r="AR43" s="40" t="s">
        <v>26</v>
      </c>
      <c r="AS43" s="40" t="s">
        <v>26</v>
      </c>
      <c r="AT43" s="40" t="s">
        <v>26</v>
      </c>
      <c r="AU43" s="40" t="s">
        <v>26</v>
      </c>
      <c r="AV43" s="2"/>
    </row>
    <row r="44" spans="1:48" ht="15" customHeight="1" x14ac:dyDescent="0.25">
      <c r="A44" s="4" t="s">
        <v>165</v>
      </c>
      <c r="B44" s="35">
        <f>'Raw Plate Reader Measurements'!$T$21</f>
        <v>0.32900000000000001</v>
      </c>
      <c r="C44" s="35">
        <f>'Raw Plate Reader Measurements'!$T$22</f>
        <v>0.33300000000000002</v>
      </c>
      <c r="D44" s="35">
        <f>'Raw Plate Reader Measurements'!$T$23</f>
        <v>0.33900000000000002</v>
      </c>
      <c r="E44" s="35">
        <f>'Raw Plate Reader Measurements'!$T$24</f>
        <v>0.32300000000000001</v>
      </c>
      <c r="F44" s="5"/>
      <c r="G44" s="5"/>
      <c r="H44" s="36"/>
      <c r="I44" s="35">
        <f>'Raw Plate Reader Measurements'!$I$21</f>
        <v>3572481</v>
      </c>
      <c r="J44" s="35">
        <f>'Raw Plate Reader Measurements'!$I$22</f>
        <v>3144913</v>
      </c>
      <c r="K44" s="35">
        <f>'Raw Plate Reader Measurements'!$I$23</f>
        <v>3864294</v>
      </c>
      <c r="L44" s="35">
        <f>'Raw Plate Reader Measurements'!$I$24</f>
        <v>3497883</v>
      </c>
      <c r="M44" s="5"/>
      <c r="N44" s="5"/>
      <c r="O44" s="36"/>
      <c r="P44" s="8">
        <f t="shared" si="16"/>
        <v>0.28625</v>
      </c>
      <c r="Q44" s="8">
        <f t="shared" si="17"/>
        <v>0.29025000000000001</v>
      </c>
      <c r="R44" s="8">
        <f t="shared" si="18"/>
        <v>0.29625000000000001</v>
      </c>
      <c r="S44" s="8">
        <f t="shared" si="19"/>
        <v>0.28025</v>
      </c>
      <c r="T44" s="40" t="str">
        <f t="shared" si="20"/>
        <v>---</v>
      </c>
      <c r="U44" s="40" t="str">
        <f t="shared" si="21"/>
        <v>---</v>
      </c>
      <c r="V44" s="36"/>
      <c r="W44" s="8">
        <f t="shared" si="22"/>
        <v>-2316275.75</v>
      </c>
      <c r="X44" s="8">
        <f t="shared" si="23"/>
        <v>-2743843.75</v>
      </c>
      <c r="Y44" s="8">
        <f t="shared" si="24"/>
        <v>-2024462.75</v>
      </c>
      <c r="Z44" s="8">
        <f t="shared" si="25"/>
        <v>-2390873.75</v>
      </c>
      <c r="AA44" s="40" t="str">
        <f t="shared" si="26"/>
        <v>---</v>
      </c>
      <c r="AB44" s="40" t="str">
        <f t="shared" si="27"/>
        <v>---</v>
      </c>
      <c r="AC44" s="36"/>
      <c r="AD44" s="41"/>
      <c r="AE44" s="41"/>
      <c r="AF44" s="41"/>
      <c r="AG44" s="41"/>
      <c r="AH44" s="40" t="s">
        <v>26</v>
      </c>
      <c r="AI44" s="40" t="s">
        <v>26</v>
      </c>
      <c r="AJ44" s="36"/>
      <c r="AK44" s="41" t="e">
        <f t="shared" si="28"/>
        <v>#DIV/0!</v>
      </c>
      <c r="AL44" s="41" t="e">
        <f t="shared" si="29"/>
        <v>#DIV/0!</v>
      </c>
      <c r="AM44" s="41" t="e">
        <f t="shared" si="30"/>
        <v>#NUM!</v>
      </c>
      <c r="AN44" s="42" t="e">
        <f t="shared" si="31"/>
        <v>#DIV/0!</v>
      </c>
      <c r="AO44" s="6"/>
      <c r="AP44" s="40" t="s">
        <v>26</v>
      </c>
      <c r="AQ44" s="40" t="s">
        <v>26</v>
      </c>
      <c r="AR44" s="40" t="s">
        <v>26</v>
      </c>
      <c r="AS44" s="40" t="s">
        <v>26</v>
      </c>
      <c r="AT44" s="40" t="s">
        <v>26</v>
      </c>
      <c r="AU44" s="40" t="s">
        <v>26</v>
      </c>
      <c r="AV44" s="2"/>
    </row>
    <row r="45" spans="1:48" ht="15" customHeight="1" x14ac:dyDescent="0.25">
      <c r="A45" s="2"/>
      <c r="B45" s="11"/>
      <c r="C45" s="11"/>
      <c r="D45" s="11"/>
      <c r="E45" s="11"/>
      <c r="F45" s="11"/>
      <c r="G45" s="11"/>
      <c r="H45" s="2"/>
      <c r="I45" s="11"/>
      <c r="J45" s="11"/>
      <c r="K45" s="11"/>
      <c r="L45" s="11"/>
      <c r="M45" s="11"/>
      <c r="N45" s="11"/>
      <c r="O45" s="2"/>
      <c r="P45" s="11"/>
      <c r="Q45" s="11"/>
      <c r="R45" s="11"/>
      <c r="S45" s="11"/>
      <c r="T45" s="11"/>
      <c r="U45" s="11"/>
      <c r="V45" s="2"/>
      <c r="W45" s="11"/>
      <c r="X45" s="11"/>
      <c r="Y45" s="11"/>
      <c r="Z45" s="11"/>
      <c r="AA45" s="11"/>
      <c r="AB45" s="11"/>
      <c r="AC45" s="2"/>
      <c r="AD45" s="11"/>
      <c r="AE45" s="11"/>
      <c r="AF45" s="11"/>
      <c r="AG45" s="11"/>
      <c r="AH45" s="11"/>
      <c r="AI45" s="11"/>
      <c r="AJ45" s="2"/>
      <c r="AK45" s="11"/>
      <c r="AL45" s="11"/>
      <c r="AM45" s="11"/>
      <c r="AN45" s="11"/>
      <c r="AO45" s="2"/>
      <c r="AP45" s="11"/>
      <c r="AQ45" s="11"/>
      <c r="AR45" s="11"/>
      <c r="AS45" s="11"/>
      <c r="AT45" s="11"/>
      <c r="AU45" s="11"/>
      <c r="AV45" s="2"/>
    </row>
    <row r="46" spans="1:48" ht="15" customHeight="1" x14ac:dyDescent="0.25">
      <c r="A46" s="18" t="s">
        <v>55</v>
      </c>
      <c r="B46" s="38"/>
      <c r="C46" s="38"/>
      <c r="D46" s="38"/>
      <c r="E46" s="38"/>
      <c r="F46" s="38"/>
      <c r="G46" s="38"/>
      <c r="H46" s="2"/>
      <c r="I46" s="38"/>
      <c r="J46" s="38"/>
      <c r="K46" s="38"/>
      <c r="L46" s="38"/>
      <c r="M46" s="38"/>
      <c r="N46" s="38"/>
      <c r="O46" s="2"/>
      <c r="P46" s="38"/>
      <c r="Q46" s="38"/>
      <c r="R46" s="38"/>
      <c r="S46" s="38"/>
      <c r="T46" s="38"/>
      <c r="U46" s="38"/>
      <c r="V46" s="2"/>
      <c r="W46" s="38"/>
      <c r="X46" s="38"/>
      <c r="Y46" s="38"/>
      <c r="Z46" s="38"/>
      <c r="AA46" s="38"/>
      <c r="AB46" s="38"/>
      <c r="AC46" s="2"/>
      <c r="AD46" s="38"/>
      <c r="AE46" s="38"/>
      <c r="AF46" s="38"/>
      <c r="AG46" s="38"/>
      <c r="AH46" s="38"/>
      <c r="AI46" s="38"/>
      <c r="AJ46" s="2"/>
      <c r="AK46" s="38"/>
      <c r="AL46" s="38"/>
      <c r="AM46" s="38"/>
      <c r="AN46" s="38"/>
      <c r="AO46" s="2"/>
      <c r="AP46" s="38"/>
      <c r="AQ46" s="38"/>
      <c r="AR46" s="38"/>
      <c r="AS46" s="38"/>
      <c r="AT46" s="38"/>
      <c r="AU46" s="38"/>
      <c r="AV46" s="2"/>
    </row>
    <row r="47" spans="1:48" ht="15" customHeight="1" x14ac:dyDescent="0.25">
      <c r="A47" s="4" t="s">
        <v>150</v>
      </c>
      <c r="B47" s="35">
        <f>'Raw Plate Reader Measurements'!$M$27</f>
        <v>0.49299999999999999</v>
      </c>
      <c r="C47" s="35">
        <f>'Raw Plate Reader Measurements'!$M$28</f>
        <v>0.48199999999999998</v>
      </c>
      <c r="D47" s="35">
        <f>'Raw Plate Reader Measurements'!$M$29</f>
        <v>0.47599999999999998</v>
      </c>
      <c r="E47" s="35">
        <f>'Raw Plate Reader Measurements'!$M$30</f>
        <v>0.47399999999999998</v>
      </c>
      <c r="F47" s="5"/>
      <c r="G47" s="5"/>
      <c r="H47" s="36"/>
      <c r="I47" s="35">
        <f>'Raw Plate Reader Measurements'!$B$27</f>
        <v>3407374</v>
      </c>
      <c r="J47" s="35">
        <f>'Raw Plate Reader Measurements'!$B$28</f>
        <v>3283774</v>
      </c>
      <c r="K47" s="35">
        <f>'Raw Plate Reader Measurements'!$B$29</f>
        <v>3498501</v>
      </c>
      <c r="L47" s="35">
        <f>'Raw Plate Reader Measurements'!$B$30</f>
        <v>3387196</v>
      </c>
      <c r="M47" s="5"/>
      <c r="N47" s="5"/>
      <c r="O47" s="36"/>
      <c r="P47" s="8">
        <f t="shared" ref="P47:P62" si="32">IF(ISBLANK(B47),"---",B47-$B$9)</f>
        <v>0.45024999999999998</v>
      </c>
      <c r="Q47" s="8">
        <f t="shared" ref="Q47:Q62" si="33">IF(ISBLANK(C47),"---",C47-$B$9)</f>
        <v>0.43924999999999997</v>
      </c>
      <c r="R47" s="8">
        <f t="shared" ref="R47:R62" si="34">IF(ISBLANK(D47),"---",D47-$B$9)</f>
        <v>0.43324999999999997</v>
      </c>
      <c r="S47" s="8">
        <f t="shared" ref="S47:S62" si="35">IF(ISBLANK(E47),"---",E47-$B$9)</f>
        <v>0.43124999999999997</v>
      </c>
      <c r="T47" s="40" t="str">
        <f t="shared" ref="T47:T62" si="36">IF(ISBLANK(F47),"---",F47-$B$9)</f>
        <v>---</v>
      </c>
      <c r="U47" s="40" t="str">
        <f t="shared" ref="U47:U62" si="37">IF(ISBLANK(G47),"---",G47-$B$9)</f>
        <v>---</v>
      </c>
      <c r="V47" s="36"/>
      <c r="W47" s="8">
        <f t="shared" ref="W47:W62" si="38">IF(ISBLANK(I47),"---",I47-$I$9)</f>
        <v>-2481382.75</v>
      </c>
      <c r="X47" s="8">
        <f t="shared" ref="X47:X62" si="39">IF(ISBLANK(J47),"---",J47-$I$9)</f>
        <v>-2604982.75</v>
      </c>
      <c r="Y47" s="8">
        <f t="shared" ref="Y47:Y62" si="40">IF(ISBLANK(K47),"---",K47-$I$9)</f>
        <v>-2390255.75</v>
      </c>
      <c r="Z47" s="8">
        <f t="shared" ref="Z47:Z62" si="41">IF(ISBLANK(L47),"---",L47-$I$9)</f>
        <v>-2501560.75</v>
      </c>
      <c r="AA47" s="40" t="str">
        <f t="shared" ref="AA47:AA62" si="42">IF(ISBLANK(M47),"---",M47-$I$9)</f>
        <v>---</v>
      </c>
      <c r="AB47" s="40" t="str">
        <f t="shared" ref="AB47:AB62" si="43">IF(ISBLANK(N47),"---",N47-$I$9)</f>
        <v>---</v>
      </c>
      <c r="AC47" s="36"/>
      <c r="AD47" s="41"/>
      <c r="AE47" s="41"/>
      <c r="AF47" s="41"/>
      <c r="AG47" s="41"/>
      <c r="AH47" s="40" t="s">
        <v>26</v>
      </c>
      <c r="AI47" s="40" t="s">
        <v>26</v>
      </c>
      <c r="AJ47" s="36"/>
      <c r="AK47" s="41" t="e">
        <f t="shared" ref="AK47:AK62" si="44">AVERAGE(AD47:AI47)</f>
        <v>#DIV/0!</v>
      </c>
      <c r="AL47" s="41" t="e">
        <f t="shared" ref="AL47:AL62" si="45">STDEV(AD47:AI47)</f>
        <v>#DIV/0!</v>
      </c>
      <c r="AM47" s="41" t="e">
        <f t="shared" ref="AM47:AM62" si="46">GEOMEAN(AD47:AI47)</f>
        <v>#NUM!</v>
      </c>
      <c r="AN47" s="42" t="e">
        <f t="shared" ref="AN47:AN62" si="47">EXP(STDEV(AP47:AU47))</f>
        <v>#DIV/0!</v>
      </c>
      <c r="AO47" s="6"/>
      <c r="AP47" s="40" t="s">
        <v>26</v>
      </c>
      <c r="AQ47" s="40" t="s">
        <v>26</v>
      </c>
      <c r="AR47" s="40" t="s">
        <v>26</v>
      </c>
      <c r="AS47" s="40" t="s">
        <v>26</v>
      </c>
      <c r="AT47" s="40" t="s">
        <v>26</v>
      </c>
      <c r="AU47" s="40" t="s">
        <v>26</v>
      </c>
      <c r="AV47" s="2"/>
    </row>
    <row r="48" spans="1:48" ht="15" customHeight="1" x14ac:dyDescent="0.25">
      <c r="A48" s="4" t="s">
        <v>151</v>
      </c>
      <c r="B48" s="35">
        <f>'Raw Plate Reader Measurements'!$M$31</f>
        <v>0.436</v>
      </c>
      <c r="C48" s="35">
        <f>'Raw Plate Reader Measurements'!$M$32</f>
        <v>0.46</v>
      </c>
      <c r="D48" s="35">
        <f>'Raw Plate Reader Measurements'!$M$33</f>
        <v>0.45500000000000002</v>
      </c>
      <c r="E48" s="35">
        <f>'Raw Plate Reader Measurements'!$M$34</f>
        <v>0.46100000000000002</v>
      </c>
      <c r="F48" s="5"/>
      <c r="G48" s="5"/>
      <c r="H48" s="36"/>
      <c r="I48" s="35">
        <f>'Raw Plate Reader Measurements'!$B$31</f>
        <v>3507905</v>
      </c>
      <c r="J48" s="35">
        <f>'Raw Plate Reader Measurements'!$B$32</f>
        <v>3317461</v>
      </c>
      <c r="K48" s="35">
        <f>'Raw Plate Reader Measurements'!$B$33</f>
        <v>3420299</v>
      </c>
      <c r="L48" s="35">
        <f>'Raw Plate Reader Measurements'!$B$34</f>
        <v>3323026</v>
      </c>
      <c r="M48" s="5"/>
      <c r="N48" s="5"/>
      <c r="O48" s="36"/>
      <c r="P48" s="8">
        <f t="shared" si="32"/>
        <v>0.39324999999999999</v>
      </c>
      <c r="Q48" s="8">
        <f t="shared" si="33"/>
        <v>0.41725000000000001</v>
      </c>
      <c r="R48" s="8">
        <f t="shared" si="34"/>
        <v>0.41225000000000001</v>
      </c>
      <c r="S48" s="8">
        <f t="shared" si="35"/>
        <v>0.41825000000000001</v>
      </c>
      <c r="T48" s="40" t="str">
        <f t="shared" si="36"/>
        <v>---</v>
      </c>
      <c r="U48" s="40" t="str">
        <f t="shared" si="37"/>
        <v>---</v>
      </c>
      <c r="V48" s="36"/>
      <c r="W48" s="8">
        <f t="shared" si="38"/>
        <v>-2380851.75</v>
      </c>
      <c r="X48" s="8">
        <f t="shared" si="39"/>
        <v>-2571295.75</v>
      </c>
      <c r="Y48" s="8">
        <f t="shared" si="40"/>
        <v>-2468457.75</v>
      </c>
      <c r="Z48" s="8">
        <f t="shared" si="41"/>
        <v>-2565730.75</v>
      </c>
      <c r="AA48" s="40" t="str">
        <f t="shared" si="42"/>
        <v>---</v>
      </c>
      <c r="AB48" s="40" t="str">
        <f t="shared" si="43"/>
        <v>---</v>
      </c>
      <c r="AC48" s="36"/>
      <c r="AD48" s="41"/>
      <c r="AE48" s="41"/>
      <c r="AF48" s="41"/>
      <c r="AG48" s="41"/>
      <c r="AH48" s="40" t="s">
        <v>26</v>
      </c>
      <c r="AI48" s="40" t="s">
        <v>26</v>
      </c>
      <c r="AJ48" s="36"/>
      <c r="AK48" s="41" t="e">
        <f t="shared" si="44"/>
        <v>#DIV/0!</v>
      </c>
      <c r="AL48" s="41" t="e">
        <f t="shared" si="45"/>
        <v>#DIV/0!</v>
      </c>
      <c r="AM48" s="41" t="e">
        <f t="shared" si="46"/>
        <v>#NUM!</v>
      </c>
      <c r="AN48" s="42" t="e">
        <f t="shared" si="47"/>
        <v>#DIV/0!</v>
      </c>
      <c r="AO48" s="6"/>
      <c r="AP48" s="40" t="s">
        <v>26</v>
      </c>
      <c r="AQ48" s="40" t="s">
        <v>26</v>
      </c>
      <c r="AR48" s="40" t="s">
        <v>26</v>
      </c>
      <c r="AS48" s="40" t="s">
        <v>26</v>
      </c>
      <c r="AT48" s="40" t="s">
        <v>26</v>
      </c>
      <c r="AU48" s="40" t="s">
        <v>26</v>
      </c>
      <c r="AV48" s="2"/>
    </row>
    <row r="49" spans="1:48" ht="15" customHeight="1" x14ac:dyDescent="0.25">
      <c r="A49" s="4" t="s">
        <v>152</v>
      </c>
      <c r="B49" s="35">
        <f>'Raw Plate Reader Measurements'!$N$27</f>
        <v>0.47599999999999998</v>
      </c>
      <c r="C49" s="35">
        <f>'Raw Plate Reader Measurements'!$N$28</f>
        <v>0.47399999999999998</v>
      </c>
      <c r="D49" s="35">
        <f>'Raw Plate Reader Measurements'!$N$29</f>
        <v>0.47099999999999997</v>
      </c>
      <c r="E49" s="35">
        <f>'Raw Plate Reader Measurements'!$N$30</f>
        <v>0.46100000000000002</v>
      </c>
      <c r="F49" s="5"/>
      <c r="G49" s="5"/>
      <c r="H49" s="36"/>
      <c r="I49" s="35">
        <f>'Raw Plate Reader Measurements'!$C$27</f>
        <v>3465611</v>
      </c>
      <c r="J49" s="35">
        <f>'Raw Plate Reader Measurements'!$C$28</f>
        <v>3367245</v>
      </c>
      <c r="K49" s="35">
        <f>'Raw Plate Reader Measurements'!$C$29</f>
        <v>3431936</v>
      </c>
      <c r="L49" s="35">
        <f>'Raw Plate Reader Measurements'!$C$30</f>
        <v>3499276</v>
      </c>
      <c r="M49" s="5"/>
      <c r="N49" s="5"/>
      <c r="O49" s="36"/>
      <c r="P49" s="8">
        <f t="shared" si="32"/>
        <v>0.43324999999999997</v>
      </c>
      <c r="Q49" s="8">
        <f t="shared" si="33"/>
        <v>0.43124999999999997</v>
      </c>
      <c r="R49" s="8">
        <f t="shared" si="34"/>
        <v>0.42824999999999996</v>
      </c>
      <c r="S49" s="8">
        <f t="shared" si="35"/>
        <v>0.41825000000000001</v>
      </c>
      <c r="T49" s="40" t="str">
        <f t="shared" si="36"/>
        <v>---</v>
      </c>
      <c r="U49" s="40" t="str">
        <f t="shared" si="37"/>
        <v>---</v>
      </c>
      <c r="V49" s="36"/>
      <c r="W49" s="8">
        <f t="shared" si="38"/>
        <v>-2423145.75</v>
      </c>
      <c r="X49" s="8">
        <f t="shared" si="39"/>
        <v>-2521511.75</v>
      </c>
      <c r="Y49" s="8">
        <f t="shared" si="40"/>
        <v>-2456820.75</v>
      </c>
      <c r="Z49" s="8">
        <f t="shared" si="41"/>
        <v>-2389480.75</v>
      </c>
      <c r="AA49" s="40" t="str">
        <f t="shared" si="42"/>
        <v>---</v>
      </c>
      <c r="AB49" s="40" t="str">
        <f t="shared" si="43"/>
        <v>---</v>
      </c>
      <c r="AC49" s="43"/>
      <c r="AD49" s="41"/>
      <c r="AE49" s="41"/>
      <c r="AF49" s="41"/>
      <c r="AG49" s="41"/>
      <c r="AH49" s="40" t="s">
        <v>26</v>
      </c>
      <c r="AI49" s="40" t="s">
        <v>26</v>
      </c>
      <c r="AJ49" s="43"/>
      <c r="AK49" s="41" t="e">
        <f t="shared" si="44"/>
        <v>#DIV/0!</v>
      </c>
      <c r="AL49" s="41" t="e">
        <f t="shared" si="45"/>
        <v>#DIV/0!</v>
      </c>
      <c r="AM49" s="41" t="e">
        <f t="shared" si="46"/>
        <v>#NUM!</v>
      </c>
      <c r="AN49" s="42" t="e">
        <f t="shared" si="47"/>
        <v>#DIV/0!</v>
      </c>
      <c r="AO49" s="6"/>
      <c r="AP49" s="40" t="s">
        <v>26</v>
      </c>
      <c r="AQ49" s="40" t="s">
        <v>26</v>
      </c>
      <c r="AR49" s="40" t="s">
        <v>26</v>
      </c>
      <c r="AS49" s="40" t="s">
        <v>26</v>
      </c>
      <c r="AT49" s="40" t="s">
        <v>26</v>
      </c>
      <c r="AU49" s="40" t="s">
        <v>26</v>
      </c>
      <c r="AV49" s="2"/>
    </row>
    <row r="50" spans="1:48" ht="15" customHeight="1" x14ac:dyDescent="0.25">
      <c r="A50" s="4" t="s">
        <v>153</v>
      </c>
      <c r="B50" s="35">
        <f>'Raw Plate Reader Measurements'!$N$31</f>
        <v>0.441</v>
      </c>
      <c r="C50" s="35">
        <f>'Raw Plate Reader Measurements'!$N$32</f>
        <v>0.44800000000000001</v>
      </c>
      <c r="D50" s="35">
        <f>'Raw Plate Reader Measurements'!$N$33</f>
        <v>0.45200000000000001</v>
      </c>
      <c r="E50" s="35">
        <f>'Raw Plate Reader Measurements'!$N$34</f>
        <v>0.42599999999999999</v>
      </c>
      <c r="F50" s="5"/>
      <c r="G50" s="5"/>
      <c r="H50" s="36"/>
      <c r="I50" s="35">
        <f>'Raw Plate Reader Measurements'!$C$31</f>
        <v>3337964</v>
      </c>
      <c r="J50" s="35">
        <f>'Raw Plate Reader Measurements'!$C$32</f>
        <v>3492788</v>
      </c>
      <c r="K50" s="35">
        <f>'Raw Plate Reader Measurements'!$C$33</f>
        <v>3357409</v>
      </c>
      <c r="L50" s="35">
        <f>'Raw Plate Reader Measurements'!$C$34</f>
        <v>3314152</v>
      </c>
      <c r="M50" s="5"/>
      <c r="N50" s="5"/>
      <c r="O50" s="36"/>
      <c r="P50" s="8">
        <f t="shared" si="32"/>
        <v>0.39824999999999999</v>
      </c>
      <c r="Q50" s="8">
        <f t="shared" si="33"/>
        <v>0.40525</v>
      </c>
      <c r="R50" s="8">
        <f t="shared" si="34"/>
        <v>0.40925</v>
      </c>
      <c r="S50" s="8">
        <f t="shared" si="35"/>
        <v>0.38324999999999998</v>
      </c>
      <c r="T50" s="40" t="str">
        <f t="shared" si="36"/>
        <v>---</v>
      </c>
      <c r="U50" s="40" t="str">
        <f t="shared" si="37"/>
        <v>---</v>
      </c>
      <c r="V50" s="36"/>
      <c r="W50" s="8">
        <f t="shared" si="38"/>
        <v>-2550792.75</v>
      </c>
      <c r="X50" s="8">
        <f t="shared" si="39"/>
        <v>-2395968.75</v>
      </c>
      <c r="Y50" s="8">
        <f t="shared" si="40"/>
        <v>-2531347.75</v>
      </c>
      <c r="Z50" s="8">
        <f t="shared" si="41"/>
        <v>-2574604.75</v>
      </c>
      <c r="AA50" s="40" t="str">
        <f t="shared" si="42"/>
        <v>---</v>
      </c>
      <c r="AB50" s="40" t="str">
        <f t="shared" si="43"/>
        <v>---</v>
      </c>
      <c r="AC50" s="43"/>
      <c r="AD50" s="41"/>
      <c r="AE50" s="41"/>
      <c r="AF50" s="41"/>
      <c r="AG50" s="41"/>
      <c r="AH50" s="40" t="s">
        <v>26</v>
      </c>
      <c r="AI50" s="40" t="s">
        <v>26</v>
      </c>
      <c r="AJ50" s="43"/>
      <c r="AK50" s="41" t="e">
        <f t="shared" si="44"/>
        <v>#DIV/0!</v>
      </c>
      <c r="AL50" s="41" t="e">
        <f t="shared" si="45"/>
        <v>#DIV/0!</v>
      </c>
      <c r="AM50" s="41" t="e">
        <f t="shared" si="46"/>
        <v>#NUM!</v>
      </c>
      <c r="AN50" s="42" t="e">
        <f t="shared" si="47"/>
        <v>#DIV/0!</v>
      </c>
      <c r="AO50" s="6"/>
      <c r="AP50" s="40" t="s">
        <v>26</v>
      </c>
      <c r="AQ50" s="40" t="s">
        <v>26</v>
      </c>
      <c r="AR50" s="40" t="s">
        <v>26</v>
      </c>
      <c r="AS50" s="40" t="s">
        <v>26</v>
      </c>
      <c r="AT50" s="40" t="s">
        <v>26</v>
      </c>
      <c r="AU50" s="40" t="s">
        <v>26</v>
      </c>
      <c r="AV50" s="2"/>
    </row>
    <row r="51" spans="1:48" ht="15" customHeight="1" x14ac:dyDescent="0.25">
      <c r="A51" s="4" t="s">
        <v>154</v>
      </c>
      <c r="B51" s="35">
        <f>'Raw Plate Reader Measurements'!$O$27</f>
        <v>0.30499999999999999</v>
      </c>
      <c r="C51" s="35">
        <f>'Raw Plate Reader Measurements'!$O$28</f>
        <v>0.315</v>
      </c>
      <c r="D51" s="35">
        <f>'Raw Plate Reader Measurements'!$O$29</f>
        <v>0.32100000000000001</v>
      </c>
      <c r="E51" s="35">
        <f>'Raw Plate Reader Measurements'!$O$30</f>
        <v>0.314</v>
      </c>
      <c r="F51" s="5"/>
      <c r="G51" s="5"/>
      <c r="H51" s="36"/>
      <c r="I51" s="35">
        <f>'Raw Plate Reader Measurements'!$D$27</f>
        <v>4411333</v>
      </c>
      <c r="J51" s="35">
        <f>'Raw Plate Reader Measurements'!$D$28</f>
        <v>3987514</v>
      </c>
      <c r="K51" s="35">
        <f>'Raw Plate Reader Measurements'!$D$29</f>
        <v>3980176</v>
      </c>
      <c r="L51" s="35">
        <f>'Raw Plate Reader Measurements'!$D$30</f>
        <v>4090568</v>
      </c>
      <c r="M51" s="5"/>
      <c r="N51" s="5"/>
      <c r="O51" s="36"/>
      <c r="P51" s="8">
        <f t="shared" si="32"/>
        <v>0.26224999999999998</v>
      </c>
      <c r="Q51" s="8">
        <f t="shared" si="33"/>
        <v>0.27224999999999999</v>
      </c>
      <c r="R51" s="8">
        <f t="shared" si="34"/>
        <v>0.27825</v>
      </c>
      <c r="S51" s="8">
        <f t="shared" si="35"/>
        <v>0.27124999999999999</v>
      </c>
      <c r="T51" s="40" t="str">
        <f t="shared" si="36"/>
        <v>---</v>
      </c>
      <c r="U51" s="40" t="str">
        <f t="shared" si="37"/>
        <v>---</v>
      </c>
      <c r="V51" s="36"/>
      <c r="W51" s="8">
        <f t="shared" si="38"/>
        <v>-1477423.75</v>
      </c>
      <c r="X51" s="8">
        <f t="shared" si="39"/>
        <v>-1901242.75</v>
      </c>
      <c r="Y51" s="8">
        <f t="shared" si="40"/>
        <v>-1908580.75</v>
      </c>
      <c r="Z51" s="8">
        <f t="shared" si="41"/>
        <v>-1798188.75</v>
      </c>
      <c r="AA51" s="40" t="str">
        <f t="shared" si="42"/>
        <v>---</v>
      </c>
      <c r="AB51" s="40" t="str">
        <f t="shared" si="43"/>
        <v>---</v>
      </c>
      <c r="AC51" s="36"/>
      <c r="AD51" s="41"/>
      <c r="AE51" s="41"/>
      <c r="AF51" s="41"/>
      <c r="AG51" s="41"/>
      <c r="AH51" s="40" t="s">
        <v>26</v>
      </c>
      <c r="AI51" s="40" t="s">
        <v>26</v>
      </c>
      <c r="AJ51" s="36"/>
      <c r="AK51" s="41" t="e">
        <f t="shared" si="44"/>
        <v>#DIV/0!</v>
      </c>
      <c r="AL51" s="41" t="e">
        <f t="shared" si="45"/>
        <v>#DIV/0!</v>
      </c>
      <c r="AM51" s="41" t="e">
        <f t="shared" si="46"/>
        <v>#NUM!</v>
      </c>
      <c r="AN51" s="42" t="e">
        <f t="shared" si="47"/>
        <v>#DIV/0!</v>
      </c>
      <c r="AO51" s="6"/>
      <c r="AP51" s="40" t="s">
        <v>26</v>
      </c>
      <c r="AQ51" s="40" t="s">
        <v>26</v>
      </c>
      <c r="AR51" s="40" t="s">
        <v>26</v>
      </c>
      <c r="AS51" s="40" t="s">
        <v>26</v>
      </c>
      <c r="AT51" s="40" t="s">
        <v>26</v>
      </c>
      <c r="AU51" s="40" t="s">
        <v>26</v>
      </c>
      <c r="AV51" s="2"/>
    </row>
    <row r="52" spans="1:48" ht="15" customHeight="1" x14ac:dyDescent="0.25">
      <c r="A52" s="4" t="s">
        <v>155</v>
      </c>
      <c r="B52" s="35">
        <f>'Raw Plate Reader Measurements'!$O$31</f>
        <v>0.27800000000000002</v>
      </c>
      <c r="C52" s="35">
        <f>'Raw Plate Reader Measurements'!$O$32</f>
        <v>0.28100000000000003</v>
      </c>
      <c r="D52" s="35">
        <f>'Raw Plate Reader Measurements'!$O$33</f>
        <v>0.28199999999999997</v>
      </c>
      <c r="E52" s="35">
        <f>'Raw Plate Reader Measurements'!$O$34</f>
        <v>0.27900000000000003</v>
      </c>
      <c r="F52" s="5"/>
      <c r="G52" s="5"/>
      <c r="H52" s="36"/>
      <c r="I52" s="35">
        <f>'Raw Plate Reader Measurements'!$D$31</f>
        <v>4213286</v>
      </c>
      <c r="J52" s="35">
        <f>'Raw Plate Reader Measurements'!$D$32</f>
        <v>3837806</v>
      </c>
      <c r="K52" s="35">
        <f>'Raw Plate Reader Measurements'!$D$33</f>
        <v>3950370</v>
      </c>
      <c r="L52" s="35">
        <f>'Raw Plate Reader Measurements'!$D$34</f>
        <v>3855045</v>
      </c>
      <c r="M52" s="5"/>
      <c r="N52" s="5"/>
      <c r="O52" s="36"/>
      <c r="P52" s="8">
        <f t="shared" si="32"/>
        <v>0.23525000000000001</v>
      </c>
      <c r="Q52" s="8">
        <f t="shared" si="33"/>
        <v>0.23825000000000002</v>
      </c>
      <c r="R52" s="8">
        <f t="shared" si="34"/>
        <v>0.23924999999999996</v>
      </c>
      <c r="S52" s="8">
        <f t="shared" si="35"/>
        <v>0.23625000000000002</v>
      </c>
      <c r="T52" s="40" t="str">
        <f t="shared" si="36"/>
        <v>---</v>
      </c>
      <c r="U52" s="40" t="str">
        <f t="shared" si="37"/>
        <v>---</v>
      </c>
      <c r="V52" s="36"/>
      <c r="W52" s="8">
        <f t="shared" si="38"/>
        <v>-1675470.75</v>
      </c>
      <c r="X52" s="8">
        <f t="shared" si="39"/>
        <v>-2050950.75</v>
      </c>
      <c r="Y52" s="8">
        <f t="shared" si="40"/>
        <v>-1938386.75</v>
      </c>
      <c r="Z52" s="8">
        <f t="shared" si="41"/>
        <v>-2033711.75</v>
      </c>
      <c r="AA52" s="40" t="str">
        <f t="shared" si="42"/>
        <v>---</v>
      </c>
      <c r="AB52" s="40" t="str">
        <f t="shared" si="43"/>
        <v>---</v>
      </c>
      <c r="AC52" s="36"/>
      <c r="AD52" s="41"/>
      <c r="AE52" s="41"/>
      <c r="AF52" s="41"/>
      <c r="AG52" s="41"/>
      <c r="AH52" s="40" t="s">
        <v>26</v>
      </c>
      <c r="AI52" s="40" t="s">
        <v>26</v>
      </c>
      <c r="AJ52" s="36"/>
      <c r="AK52" s="41" t="e">
        <f t="shared" si="44"/>
        <v>#DIV/0!</v>
      </c>
      <c r="AL52" s="41" t="e">
        <f t="shared" si="45"/>
        <v>#DIV/0!</v>
      </c>
      <c r="AM52" s="41" t="e">
        <f t="shared" si="46"/>
        <v>#NUM!</v>
      </c>
      <c r="AN52" s="42" t="e">
        <f t="shared" si="47"/>
        <v>#DIV/0!</v>
      </c>
      <c r="AO52" s="6"/>
      <c r="AP52" s="40" t="s">
        <v>26</v>
      </c>
      <c r="AQ52" s="40" t="s">
        <v>26</v>
      </c>
      <c r="AR52" s="40" t="s">
        <v>26</v>
      </c>
      <c r="AS52" s="40" t="s">
        <v>26</v>
      </c>
      <c r="AT52" s="40" t="s">
        <v>26</v>
      </c>
      <c r="AU52" s="40" t="s">
        <v>26</v>
      </c>
      <c r="AV52" s="2"/>
    </row>
    <row r="53" spans="1:48" ht="15" customHeight="1" x14ac:dyDescent="0.25">
      <c r="A53" s="4" t="s">
        <v>156</v>
      </c>
      <c r="B53" s="35">
        <f>'Raw Plate Reader Measurements'!$P$27</f>
        <v>0.46100000000000002</v>
      </c>
      <c r="C53" s="35">
        <f>'Raw Plate Reader Measurements'!$P$28</f>
        <v>0.46899999999999997</v>
      </c>
      <c r="D53" s="35">
        <f>'Raw Plate Reader Measurements'!$P$29</f>
        <v>0.47</v>
      </c>
      <c r="E53" s="35">
        <f>'Raw Plate Reader Measurements'!$P$30</f>
        <v>0.46700000000000003</v>
      </c>
      <c r="F53" s="5"/>
      <c r="G53" s="5"/>
      <c r="H53" s="36"/>
      <c r="I53" s="35">
        <f>'Raw Plate Reader Measurements'!$E$27</f>
        <v>3702485</v>
      </c>
      <c r="J53" s="35">
        <f>'Raw Plate Reader Measurements'!$E$28</f>
        <v>3604813</v>
      </c>
      <c r="K53" s="35">
        <f>'Raw Plate Reader Measurements'!$E$29</f>
        <v>3649666</v>
      </c>
      <c r="L53" s="35">
        <f>'Raw Plate Reader Measurements'!$E$30</f>
        <v>3653192</v>
      </c>
      <c r="M53" s="5"/>
      <c r="N53" s="5"/>
      <c r="O53" s="36"/>
      <c r="P53" s="8">
        <f t="shared" si="32"/>
        <v>0.41825000000000001</v>
      </c>
      <c r="Q53" s="8">
        <f t="shared" si="33"/>
        <v>0.42624999999999996</v>
      </c>
      <c r="R53" s="8">
        <f t="shared" si="34"/>
        <v>0.42724999999999996</v>
      </c>
      <c r="S53" s="8">
        <f t="shared" si="35"/>
        <v>0.42425000000000002</v>
      </c>
      <c r="T53" s="40" t="str">
        <f t="shared" si="36"/>
        <v>---</v>
      </c>
      <c r="U53" s="40" t="str">
        <f t="shared" si="37"/>
        <v>---</v>
      </c>
      <c r="V53" s="36"/>
      <c r="W53" s="8">
        <f t="shared" si="38"/>
        <v>-2186271.75</v>
      </c>
      <c r="X53" s="8">
        <f t="shared" si="39"/>
        <v>-2283943.75</v>
      </c>
      <c r="Y53" s="8">
        <f t="shared" si="40"/>
        <v>-2239090.75</v>
      </c>
      <c r="Z53" s="8">
        <f t="shared" si="41"/>
        <v>-2235564.75</v>
      </c>
      <c r="AA53" s="40" t="str">
        <f t="shared" si="42"/>
        <v>---</v>
      </c>
      <c r="AB53" s="40" t="str">
        <f t="shared" si="43"/>
        <v>---</v>
      </c>
      <c r="AC53" s="36"/>
      <c r="AD53" s="41"/>
      <c r="AE53" s="41"/>
      <c r="AF53" s="41"/>
      <c r="AG53" s="41"/>
      <c r="AH53" s="40" t="s">
        <v>26</v>
      </c>
      <c r="AI53" s="40" t="s">
        <v>26</v>
      </c>
      <c r="AJ53" s="36"/>
      <c r="AK53" s="41" t="e">
        <f t="shared" si="44"/>
        <v>#DIV/0!</v>
      </c>
      <c r="AL53" s="41" t="e">
        <f t="shared" si="45"/>
        <v>#DIV/0!</v>
      </c>
      <c r="AM53" s="41" t="e">
        <f t="shared" si="46"/>
        <v>#NUM!</v>
      </c>
      <c r="AN53" s="42" t="e">
        <f t="shared" si="47"/>
        <v>#DIV/0!</v>
      </c>
      <c r="AO53" s="6"/>
      <c r="AP53" s="40" t="s">
        <v>26</v>
      </c>
      <c r="AQ53" s="40" t="s">
        <v>26</v>
      </c>
      <c r="AR53" s="40" t="s">
        <v>26</v>
      </c>
      <c r="AS53" s="40" t="s">
        <v>26</v>
      </c>
      <c r="AT53" s="40" t="s">
        <v>26</v>
      </c>
      <c r="AU53" s="40" t="s">
        <v>26</v>
      </c>
      <c r="AV53" s="2"/>
    </row>
    <row r="54" spans="1:48" ht="15" customHeight="1" x14ac:dyDescent="0.25">
      <c r="A54" s="4" t="s">
        <v>157</v>
      </c>
      <c r="B54" s="35">
        <f>'Raw Plate Reader Measurements'!$P$31</f>
        <v>0.435</v>
      </c>
      <c r="C54" s="35">
        <f>'Raw Plate Reader Measurements'!$P$32</f>
        <v>0.45700000000000002</v>
      </c>
      <c r="D54" s="35">
        <f>'Raw Plate Reader Measurements'!$P$33</f>
        <v>0.45500000000000002</v>
      </c>
      <c r="E54" s="35">
        <f>'Raw Plate Reader Measurements'!$P$34</f>
        <v>0.45500000000000002</v>
      </c>
      <c r="F54" s="5"/>
      <c r="G54" s="5"/>
      <c r="H54" s="36"/>
      <c r="I54" s="35">
        <f>'Raw Plate Reader Measurements'!$E$31</f>
        <v>3739266</v>
      </c>
      <c r="J54" s="35">
        <f>'Raw Plate Reader Measurements'!$E$32</f>
        <v>3910634</v>
      </c>
      <c r="K54" s="35">
        <f>'Raw Plate Reader Measurements'!$E$33</f>
        <v>3648258</v>
      </c>
      <c r="L54" s="35">
        <f>'Raw Plate Reader Measurements'!$E$34</f>
        <v>3406580</v>
      </c>
      <c r="M54" s="5"/>
      <c r="N54" s="5"/>
      <c r="O54" s="36"/>
      <c r="P54" s="8">
        <f t="shared" si="32"/>
        <v>0.39224999999999999</v>
      </c>
      <c r="Q54" s="8">
        <f t="shared" si="33"/>
        <v>0.41425000000000001</v>
      </c>
      <c r="R54" s="8">
        <f t="shared" si="34"/>
        <v>0.41225000000000001</v>
      </c>
      <c r="S54" s="8">
        <f t="shared" si="35"/>
        <v>0.41225000000000001</v>
      </c>
      <c r="T54" s="40" t="str">
        <f t="shared" si="36"/>
        <v>---</v>
      </c>
      <c r="U54" s="40" t="str">
        <f t="shared" si="37"/>
        <v>---</v>
      </c>
      <c r="V54" s="36"/>
      <c r="W54" s="8">
        <f t="shared" si="38"/>
        <v>-2149490.75</v>
      </c>
      <c r="X54" s="8">
        <f t="shared" si="39"/>
        <v>-1978122.75</v>
      </c>
      <c r="Y54" s="8">
        <f t="shared" si="40"/>
        <v>-2240498.75</v>
      </c>
      <c r="Z54" s="8">
        <f t="shared" si="41"/>
        <v>-2482176.75</v>
      </c>
      <c r="AA54" s="40" t="str">
        <f t="shared" si="42"/>
        <v>---</v>
      </c>
      <c r="AB54" s="40" t="str">
        <f t="shared" si="43"/>
        <v>---</v>
      </c>
      <c r="AC54" s="36"/>
      <c r="AD54" s="41"/>
      <c r="AE54" s="41"/>
      <c r="AF54" s="41"/>
      <c r="AG54" s="41"/>
      <c r="AH54" s="40" t="s">
        <v>26</v>
      </c>
      <c r="AI54" s="40" t="s">
        <v>26</v>
      </c>
      <c r="AJ54" s="36"/>
      <c r="AK54" s="41" t="e">
        <f t="shared" si="44"/>
        <v>#DIV/0!</v>
      </c>
      <c r="AL54" s="41" t="e">
        <f t="shared" si="45"/>
        <v>#DIV/0!</v>
      </c>
      <c r="AM54" s="41" t="e">
        <f t="shared" si="46"/>
        <v>#NUM!</v>
      </c>
      <c r="AN54" s="42" t="e">
        <f t="shared" si="47"/>
        <v>#DIV/0!</v>
      </c>
      <c r="AO54" s="6"/>
      <c r="AP54" s="40" t="s">
        <v>26</v>
      </c>
      <c r="AQ54" s="40" t="s">
        <v>26</v>
      </c>
      <c r="AR54" s="40" t="s">
        <v>26</v>
      </c>
      <c r="AS54" s="40" t="s">
        <v>26</v>
      </c>
      <c r="AT54" s="40" t="s">
        <v>26</v>
      </c>
      <c r="AU54" s="40" t="s">
        <v>26</v>
      </c>
      <c r="AV54" s="2"/>
    </row>
    <row r="55" spans="1:48" ht="15" customHeight="1" x14ac:dyDescent="0.25">
      <c r="A55" s="4" t="s">
        <v>158</v>
      </c>
      <c r="B55" s="35">
        <f>'Raw Plate Reader Measurements'!$Q$27</f>
        <v>0.45700000000000002</v>
      </c>
      <c r="C55" s="35">
        <f>'Raw Plate Reader Measurements'!$Q$28</f>
        <v>0.47699999999999998</v>
      </c>
      <c r="D55" s="35">
        <f>'Raw Plate Reader Measurements'!$Q$29</f>
        <v>0.47599999999999998</v>
      </c>
      <c r="E55" s="35">
        <f>'Raw Plate Reader Measurements'!$Q$30</f>
        <v>0.47199999999999998</v>
      </c>
      <c r="F55" s="5"/>
      <c r="G55" s="5"/>
      <c r="H55" s="36"/>
      <c r="I55" s="35">
        <f>'Raw Plate Reader Measurements'!$F$27</f>
        <v>3513423</v>
      </c>
      <c r="J55" s="35">
        <f>'Raw Plate Reader Measurements'!$F$28</f>
        <v>3396070</v>
      </c>
      <c r="K55" s="35">
        <f>'Raw Plate Reader Measurements'!$F$29</f>
        <v>3244375</v>
      </c>
      <c r="L55" s="35">
        <f>'Raw Plate Reader Measurements'!$F$30</f>
        <v>3495279</v>
      </c>
      <c r="M55" s="5"/>
      <c r="N55" s="5"/>
      <c r="O55" s="36"/>
      <c r="P55" s="8">
        <f t="shared" si="32"/>
        <v>0.41425000000000001</v>
      </c>
      <c r="Q55" s="8">
        <f t="shared" si="33"/>
        <v>0.43424999999999997</v>
      </c>
      <c r="R55" s="8">
        <f t="shared" si="34"/>
        <v>0.43324999999999997</v>
      </c>
      <c r="S55" s="8">
        <f t="shared" si="35"/>
        <v>0.42924999999999996</v>
      </c>
      <c r="T55" s="40" t="str">
        <f t="shared" si="36"/>
        <v>---</v>
      </c>
      <c r="U55" s="40" t="str">
        <f t="shared" si="37"/>
        <v>---</v>
      </c>
      <c r="V55" s="36"/>
      <c r="W55" s="8">
        <f t="shared" si="38"/>
        <v>-2375333.75</v>
      </c>
      <c r="X55" s="8">
        <f t="shared" si="39"/>
        <v>-2492686.75</v>
      </c>
      <c r="Y55" s="8">
        <f t="shared" si="40"/>
        <v>-2644381.75</v>
      </c>
      <c r="Z55" s="8">
        <f t="shared" si="41"/>
        <v>-2393477.75</v>
      </c>
      <c r="AA55" s="40" t="str">
        <f t="shared" si="42"/>
        <v>---</v>
      </c>
      <c r="AB55" s="40" t="str">
        <f t="shared" si="43"/>
        <v>---</v>
      </c>
      <c r="AC55" s="36"/>
      <c r="AD55" s="41"/>
      <c r="AE55" s="41"/>
      <c r="AF55" s="41"/>
      <c r="AG55" s="41"/>
      <c r="AH55" s="40" t="s">
        <v>26</v>
      </c>
      <c r="AI55" s="40" t="s">
        <v>26</v>
      </c>
      <c r="AJ55" s="36"/>
      <c r="AK55" s="41" t="e">
        <f t="shared" si="44"/>
        <v>#DIV/0!</v>
      </c>
      <c r="AL55" s="41" t="e">
        <f t="shared" si="45"/>
        <v>#DIV/0!</v>
      </c>
      <c r="AM55" s="41" t="e">
        <f t="shared" si="46"/>
        <v>#NUM!</v>
      </c>
      <c r="AN55" s="42" t="e">
        <f t="shared" si="47"/>
        <v>#DIV/0!</v>
      </c>
      <c r="AO55" s="6"/>
      <c r="AP55" s="40" t="s">
        <v>26</v>
      </c>
      <c r="AQ55" s="40" t="s">
        <v>26</v>
      </c>
      <c r="AR55" s="40" t="s">
        <v>26</v>
      </c>
      <c r="AS55" s="40" t="s">
        <v>26</v>
      </c>
      <c r="AT55" s="40" t="s">
        <v>26</v>
      </c>
      <c r="AU55" s="40" t="s">
        <v>26</v>
      </c>
      <c r="AV55" s="2"/>
    </row>
    <row r="56" spans="1:48" ht="15" customHeight="1" x14ac:dyDescent="0.25">
      <c r="A56" s="4" t="s">
        <v>159</v>
      </c>
      <c r="B56" s="35">
        <f>'Raw Plate Reader Measurements'!$Q$31</f>
        <v>0.45</v>
      </c>
      <c r="C56" s="35">
        <f>'Raw Plate Reader Measurements'!$Q$32</f>
        <v>0.45</v>
      </c>
      <c r="D56" s="35">
        <f>'Raw Plate Reader Measurements'!$Q$33</f>
        <v>0.45300000000000001</v>
      </c>
      <c r="E56" s="35">
        <f>'Raw Plate Reader Measurements'!$Q$34</f>
        <v>0.54200000000000004</v>
      </c>
      <c r="F56" s="5"/>
      <c r="G56" s="5"/>
      <c r="H56" s="36"/>
      <c r="I56" s="35">
        <f>'Raw Plate Reader Measurements'!$F$31</f>
        <v>3320134</v>
      </c>
      <c r="J56" s="35">
        <f>'Raw Plate Reader Measurements'!$F$32</f>
        <v>3499075</v>
      </c>
      <c r="K56" s="35">
        <f>'Raw Plate Reader Measurements'!$F$33</f>
        <v>3231565</v>
      </c>
      <c r="L56" s="35">
        <f>'Raw Plate Reader Measurements'!$F$34</f>
        <v>3354757</v>
      </c>
      <c r="M56" s="5"/>
      <c r="N56" s="5"/>
      <c r="O56" s="36"/>
      <c r="P56" s="8">
        <f t="shared" si="32"/>
        <v>0.40725</v>
      </c>
      <c r="Q56" s="8">
        <f t="shared" si="33"/>
        <v>0.40725</v>
      </c>
      <c r="R56" s="8">
        <f t="shared" si="34"/>
        <v>0.41025</v>
      </c>
      <c r="S56" s="8">
        <f t="shared" si="35"/>
        <v>0.49925000000000003</v>
      </c>
      <c r="T56" s="40" t="str">
        <f t="shared" si="36"/>
        <v>---</v>
      </c>
      <c r="U56" s="40" t="str">
        <f t="shared" si="37"/>
        <v>---</v>
      </c>
      <c r="V56" s="36"/>
      <c r="W56" s="8">
        <f t="shared" si="38"/>
        <v>-2568622.75</v>
      </c>
      <c r="X56" s="8">
        <f t="shared" si="39"/>
        <v>-2389681.75</v>
      </c>
      <c r="Y56" s="8">
        <f t="shared" si="40"/>
        <v>-2657191.75</v>
      </c>
      <c r="Z56" s="8">
        <f t="shared" si="41"/>
        <v>-2533999.75</v>
      </c>
      <c r="AA56" s="40" t="str">
        <f t="shared" si="42"/>
        <v>---</v>
      </c>
      <c r="AB56" s="40" t="str">
        <f t="shared" si="43"/>
        <v>---</v>
      </c>
      <c r="AC56" s="36"/>
      <c r="AD56" s="41"/>
      <c r="AE56" s="41"/>
      <c r="AF56" s="41"/>
      <c r="AG56" s="41"/>
      <c r="AH56" s="40" t="s">
        <v>26</v>
      </c>
      <c r="AI56" s="40" t="s">
        <v>26</v>
      </c>
      <c r="AJ56" s="36"/>
      <c r="AK56" s="41" t="e">
        <f t="shared" si="44"/>
        <v>#DIV/0!</v>
      </c>
      <c r="AL56" s="41" t="e">
        <f t="shared" si="45"/>
        <v>#DIV/0!</v>
      </c>
      <c r="AM56" s="41" t="e">
        <f t="shared" si="46"/>
        <v>#NUM!</v>
      </c>
      <c r="AN56" s="42" t="e">
        <f t="shared" si="47"/>
        <v>#DIV/0!</v>
      </c>
      <c r="AO56" s="6"/>
      <c r="AP56" s="40" t="s">
        <v>26</v>
      </c>
      <c r="AQ56" s="40" t="s">
        <v>26</v>
      </c>
      <c r="AR56" s="40" t="s">
        <v>26</v>
      </c>
      <c r="AS56" s="40" t="s">
        <v>26</v>
      </c>
      <c r="AT56" s="40" t="s">
        <v>26</v>
      </c>
      <c r="AU56" s="40" t="s">
        <v>26</v>
      </c>
      <c r="AV56" s="2"/>
    </row>
    <row r="57" spans="1:48" ht="15" customHeight="1" x14ac:dyDescent="0.25">
      <c r="A57" s="4" t="s">
        <v>160</v>
      </c>
      <c r="B57" s="35">
        <f>'Raw Plate Reader Measurements'!$R$27</f>
        <v>0.42499999999999999</v>
      </c>
      <c r="C57" s="35">
        <f>'Raw Plate Reader Measurements'!$R$28</f>
        <v>0.42699999999999999</v>
      </c>
      <c r="D57" s="35">
        <f>'Raw Plate Reader Measurements'!$R$29</f>
        <v>0.432</v>
      </c>
      <c r="E57" s="35">
        <f>'Raw Plate Reader Measurements'!$R$30</f>
        <v>0.42899999999999999</v>
      </c>
      <c r="F57" s="5"/>
      <c r="G57" s="5"/>
      <c r="H57" s="36"/>
      <c r="I57" s="35">
        <f>'Raw Plate Reader Measurements'!$G$27</f>
        <v>3573162</v>
      </c>
      <c r="J57" s="35">
        <f>'Raw Plate Reader Measurements'!$G$28</f>
        <v>3434845</v>
      </c>
      <c r="K57" s="35">
        <f>'Raw Plate Reader Measurements'!$G$29</f>
        <v>3294728</v>
      </c>
      <c r="L57" s="35">
        <f>'Raw Plate Reader Measurements'!$G$30</f>
        <v>3464514</v>
      </c>
      <c r="M57" s="5"/>
      <c r="N57" s="5"/>
      <c r="O57" s="36"/>
      <c r="P57" s="8">
        <f t="shared" si="32"/>
        <v>0.38224999999999998</v>
      </c>
      <c r="Q57" s="8">
        <f t="shared" si="33"/>
        <v>0.38424999999999998</v>
      </c>
      <c r="R57" s="8">
        <f t="shared" si="34"/>
        <v>0.38924999999999998</v>
      </c>
      <c r="S57" s="8">
        <f t="shared" si="35"/>
        <v>0.38624999999999998</v>
      </c>
      <c r="T57" s="40" t="str">
        <f t="shared" si="36"/>
        <v>---</v>
      </c>
      <c r="U57" s="40" t="str">
        <f t="shared" si="37"/>
        <v>---</v>
      </c>
      <c r="V57" s="36"/>
      <c r="W57" s="8">
        <f t="shared" si="38"/>
        <v>-2315594.75</v>
      </c>
      <c r="X57" s="8">
        <f t="shared" si="39"/>
        <v>-2453911.75</v>
      </c>
      <c r="Y57" s="8">
        <f t="shared" si="40"/>
        <v>-2594028.75</v>
      </c>
      <c r="Z57" s="8">
        <f t="shared" si="41"/>
        <v>-2424242.75</v>
      </c>
      <c r="AA57" s="40" t="str">
        <f t="shared" si="42"/>
        <v>---</v>
      </c>
      <c r="AB57" s="40" t="str">
        <f t="shared" si="43"/>
        <v>---</v>
      </c>
      <c r="AC57" s="36"/>
      <c r="AD57" s="41"/>
      <c r="AE57" s="41"/>
      <c r="AF57" s="41"/>
      <c r="AG57" s="41"/>
      <c r="AH57" s="40" t="s">
        <v>26</v>
      </c>
      <c r="AI57" s="40" t="s">
        <v>26</v>
      </c>
      <c r="AJ57" s="36"/>
      <c r="AK57" s="41" t="e">
        <f t="shared" si="44"/>
        <v>#DIV/0!</v>
      </c>
      <c r="AL57" s="41" t="e">
        <f t="shared" si="45"/>
        <v>#DIV/0!</v>
      </c>
      <c r="AM57" s="41" t="e">
        <f t="shared" si="46"/>
        <v>#NUM!</v>
      </c>
      <c r="AN57" s="42" t="e">
        <f t="shared" si="47"/>
        <v>#DIV/0!</v>
      </c>
      <c r="AO57" s="6"/>
      <c r="AP57" s="40" t="s">
        <v>26</v>
      </c>
      <c r="AQ57" s="40" t="s">
        <v>26</v>
      </c>
      <c r="AR57" s="40" t="s">
        <v>26</v>
      </c>
      <c r="AS57" s="40" t="s">
        <v>26</v>
      </c>
      <c r="AT57" s="40" t="s">
        <v>26</v>
      </c>
      <c r="AU57" s="40" t="s">
        <v>26</v>
      </c>
      <c r="AV57" s="2"/>
    </row>
    <row r="58" spans="1:48" ht="15" customHeight="1" x14ac:dyDescent="0.25">
      <c r="A58" s="4" t="s">
        <v>161</v>
      </c>
      <c r="B58" s="35">
        <f>'Raw Plate Reader Measurements'!$R$31</f>
        <v>0.437</v>
      </c>
      <c r="C58" s="35">
        <f>'Raw Plate Reader Measurements'!$R$32</f>
        <v>0.435</v>
      </c>
      <c r="D58" s="35">
        <f>'Raw Plate Reader Measurements'!$R$33</f>
        <v>0.436</v>
      </c>
      <c r="E58" s="35">
        <f>'Raw Plate Reader Measurements'!$R$34</f>
        <v>0.432</v>
      </c>
      <c r="F58" s="5"/>
      <c r="G58" s="5"/>
      <c r="H58" s="36"/>
      <c r="I58" s="35">
        <f>'Raw Plate Reader Measurements'!$G$31</f>
        <v>3316578</v>
      </c>
      <c r="J58" s="35">
        <f>'Raw Plate Reader Measurements'!$G$32</f>
        <v>3562487</v>
      </c>
      <c r="K58" s="35">
        <f>'Raw Plate Reader Measurements'!$G$33</f>
        <v>3490438</v>
      </c>
      <c r="L58" s="35">
        <f>'Raw Plate Reader Measurements'!$G$34</f>
        <v>3462634</v>
      </c>
      <c r="M58" s="5"/>
      <c r="N58" s="5"/>
      <c r="O58" s="36"/>
      <c r="P58" s="8">
        <f t="shared" si="32"/>
        <v>0.39424999999999999</v>
      </c>
      <c r="Q58" s="8">
        <f t="shared" si="33"/>
        <v>0.39224999999999999</v>
      </c>
      <c r="R58" s="8">
        <f t="shared" si="34"/>
        <v>0.39324999999999999</v>
      </c>
      <c r="S58" s="8">
        <f t="shared" si="35"/>
        <v>0.38924999999999998</v>
      </c>
      <c r="T58" s="40" t="str">
        <f t="shared" si="36"/>
        <v>---</v>
      </c>
      <c r="U58" s="40" t="str">
        <f t="shared" si="37"/>
        <v>---</v>
      </c>
      <c r="V58" s="36"/>
      <c r="W58" s="8">
        <f t="shared" si="38"/>
        <v>-2572178.75</v>
      </c>
      <c r="X58" s="8">
        <f t="shared" si="39"/>
        <v>-2326269.75</v>
      </c>
      <c r="Y58" s="8">
        <f t="shared" si="40"/>
        <v>-2398318.75</v>
      </c>
      <c r="Z58" s="8">
        <f t="shared" si="41"/>
        <v>-2426122.75</v>
      </c>
      <c r="AA58" s="40" t="str">
        <f t="shared" si="42"/>
        <v>---</v>
      </c>
      <c r="AB58" s="40" t="str">
        <f t="shared" si="43"/>
        <v>---</v>
      </c>
      <c r="AC58" s="36"/>
      <c r="AD58" s="41"/>
      <c r="AE58" s="41"/>
      <c r="AF58" s="41"/>
      <c r="AG58" s="41"/>
      <c r="AH58" s="40" t="s">
        <v>26</v>
      </c>
      <c r="AI58" s="40" t="s">
        <v>26</v>
      </c>
      <c r="AJ58" s="36"/>
      <c r="AK58" s="41" t="e">
        <f t="shared" si="44"/>
        <v>#DIV/0!</v>
      </c>
      <c r="AL58" s="41" t="e">
        <f t="shared" si="45"/>
        <v>#DIV/0!</v>
      </c>
      <c r="AM58" s="41" t="e">
        <f t="shared" si="46"/>
        <v>#NUM!</v>
      </c>
      <c r="AN58" s="42" t="e">
        <f t="shared" si="47"/>
        <v>#DIV/0!</v>
      </c>
      <c r="AO58" s="6"/>
      <c r="AP58" s="40" t="s">
        <v>26</v>
      </c>
      <c r="AQ58" s="40" t="s">
        <v>26</v>
      </c>
      <c r="AR58" s="40" t="s">
        <v>26</v>
      </c>
      <c r="AS58" s="40" t="s">
        <v>26</v>
      </c>
      <c r="AT58" s="40" t="s">
        <v>26</v>
      </c>
      <c r="AU58" s="40" t="s">
        <v>26</v>
      </c>
      <c r="AV58" s="2"/>
    </row>
    <row r="59" spans="1:48" ht="15" customHeight="1" x14ac:dyDescent="0.25">
      <c r="A59" s="4" t="s">
        <v>162</v>
      </c>
      <c r="B59" s="35">
        <f>'Raw Plate Reader Measurements'!$S$27</f>
        <v>0.50800000000000001</v>
      </c>
      <c r="C59" s="35">
        <f>'Raw Plate Reader Measurements'!$S$28</f>
        <v>0.49299999999999999</v>
      </c>
      <c r="D59" s="35">
        <f>'Raw Plate Reader Measurements'!$S$29</f>
        <v>0.497</v>
      </c>
      <c r="E59" s="35">
        <f>'Raw Plate Reader Measurements'!$S$30</f>
        <v>0.48199999999999998</v>
      </c>
      <c r="F59" s="5"/>
      <c r="G59" s="5"/>
      <c r="H59" s="36"/>
      <c r="I59" s="35">
        <f>'Raw Plate Reader Measurements'!$H$27</f>
        <v>3277186</v>
      </c>
      <c r="J59" s="35">
        <f>'Raw Plate Reader Measurements'!$H$28</f>
        <v>3301237</v>
      </c>
      <c r="K59" s="35">
        <f>'Raw Plate Reader Measurements'!$H$29</f>
        <v>3362553</v>
      </c>
      <c r="L59" s="35">
        <f>'Raw Plate Reader Measurements'!$H$30</f>
        <v>2601976</v>
      </c>
      <c r="M59" s="5"/>
      <c r="N59" s="5"/>
      <c r="O59" s="36"/>
      <c r="P59" s="8">
        <f t="shared" si="32"/>
        <v>0.46525</v>
      </c>
      <c r="Q59" s="8">
        <f t="shared" si="33"/>
        <v>0.45024999999999998</v>
      </c>
      <c r="R59" s="8">
        <f t="shared" si="34"/>
        <v>0.45424999999999999</v>
      </c>
      <c r="S59" s="8">
        <f t="shared" si="35"/>
        <v>0.43924999999999997</v>
      </c>
      <c r="T59" s="40" t="str">
        <f t="shared" si="36"/>
        <v>---</v>
      </c>
      <c r="U59" s="40" t="str">
        <f t="shared" si="37"/>
        <v>---</v>
      </c>
      <c r="V59" s="36"/>
      <c r="W59" s="8">
        <f t="shared" si="38"/>
        <v>-2611570.75</v>
      </c>
      <c r="X59" s="8">
        <f t="shared" si="39"/>
        <v>-2587519.75</v>
      </c>
      <c r="Y59" s="8">
        <f t="shared" si="40"/>
        <v>-2526203.75</v>
      </c>
      <c r="Z59" s="8">
        <f t="shared" si="41"/>
        <v>-3286780.75</v>
      </c>
      <c r="AA59" s="40" t="str">
        <f t="shared" si="42"/>
        <v>---</v>
      </c>
      <c r="AB59" s="40" t="str">
        <f t="shared" si="43"/>
        <v>---</v>
      </c>
      <c r="AC59" s="36"/>
      <c r="AD59" s="41"/>
      <c r="AE59" s="41"/>
      <c r="AF59" s="41"/>
      <c r="AG59" s="41"/>
      <c r="AH59" s="40" t="s">
        <v>26</v>
      </c>
      <c r="AI59" s="40" t="s">
        <v>26</v>
      </c>
      <c r="AJ59" s="36"/>
      <c r="AK59" s="41" t="e">
        <f t="shared" si="44"/>
        <v>#DIV/0!</v>
      </c>
      <c r="AL59" s="41" t="e">
        <f t="shared" si="45"/>
        <v>#DIV/0!</v>
      </c>
      <c r="AM59" s="41" t="e">
        <f t="shared" si="46"/>
        <v>#NUM!</v>
      </c>
      <c r="AN59" s="42" t="e">
        <f t="shared" si="47"/>
        <v>#DIV/0!</v>
      </c>
      <c r="AO59" s="6"/>
      <c r="AP59" s="40" t="s">
        <v>26</v>
      </c>
      <c r="AQ59" s="40" t="s">
        <v>26</v>
      </c>
      <c r="AR59" s="40" t="s">
        <v>26</v>
      </c>
      <c r="AS59" s="40" t="s">
        <v>26</v>
      </c>
      <c r="AT59" s="40" t="s">
        <v>26</v>
      </c>
      <c r="AU59" s="40" t="s">
        <v>26</v>
      </c>
      <c r="AV59" s="2"/>
    </row>
    <row r="60" spans="1:48" ht="15" customHeight="1" x14ac:dyDescent="0.25">
      <c r="A60" s="4" t="s">
        <v>163</v>
      </c>
      <c r="B60" s="35">
        <f>'Raw Plate Reader Measurements'!$S$31</f>
        <v>0.47399999999999998</v>
      </c>
      <c r="C60" s="35">
        <f>'Raw Plate Reader Measurements'!$S$32</f>
        <v>0.45400000000000001</v>
      </c>
      <c r="D60" s="35">
        <f>'Raw Plate Reader Measurements'!$S$33</f>
        <v>0.48499999999999999</v>
      </c>
      <c r="E60" s="35">
        <f>'Raw Plate Reader Measurements'!$S$34</f>
        <v>0.46600000000000003</v>
      </c>
      <c r="F60" s="5"/>
      <c r="G60" s="5"/>
      <c r="H60" s="36"/>
      <c r="I60" s="35">
        <f>'Raw Plate Reader Measurements'!$H$31</f>
        <v>3069637</v>
      </c>
      <c r="J60" s="35">
        <f>'Raw Plate Reader Measurements'!$H$32</f>
        <v>2645931</v>
      </c>
      <c r="K60" s="35">
        <f>'Raw Plate Reader Measurements'!$H$33</f>
        <v>3110077</v>
      </c>
      <c r="L60" s="35">
        <f>'Raw Plate Reader Measurements'!$H$34</f>
        <v>3016381</v>
      </c>
      <c r="M60" s="5"/>
      <c r="N60" s="5"/>
      <c r="O60" s="36"/>
      <c r="P60" s="8">
        <f t="shared" si="32"/>
        <v>0.43124999999999997</v>
      </c>
      <c r="Q60" s="8">
        <f t="shared" si="33"/>
        <v>0.41125</v>
      </c>
      <c r="R60" s="8">
        <f t="shared" si="34"/>
        <v>0.44224999999999998</v>
      </c>
      <c r="S60" s="8">
        <f t="shared" si="35"/>
        <v>0.42325000000000002</v>
      </c>
      <c r="T60" s="40" t="str">
        <f t="shared" si="36"/>
        <v>---</v>
      </c>
      <c r="U60" s="40" t="str">
        <f t="shared" si="37"/>
        <v>---</v>
      </c>
      <c r="V60" s="36"/>
      <c r="W60" s="8">
        <f t="shared" si="38"/>
        <v>-2819119.75</v>
      </c>
      <c r="X60" s="8">
        <f t="shared" si="39"/>
        <v>-3242825.75</v>
      </c>
      <c r="Y60" s="8">
        <f t="shared" si="40"/>
        <v>-2778679.75</v>
      </c>
      <c r="Z60" s="8">
        <f t="shared" si="41"/>
        <v>-2872375.75</v>
      </c>
      <c r="AA60" s="40" t="str">
        <f t="shared" si="42"/>
        <v>---</v>
      </c>
      <c r="AB60" s="40" t="str">
        <f t="shared" si="43"/>
        <v>---</v>
      </c>
      <c r="AC60" s="36"/>
      <c r="AD60" s="41"/>
      <c r="AE60" s="41"/>
      <c r="AF60" s="41"/>
      <c r="AG60" s="41"/>
      <c r="AH60" s="40" t="s">
        <v>26</v>
      </c>
      <c r="AI60" s="40" t="s">
        <v>26</v>
      </c>
      <c r="AJ60" s="36"/>
      <c r="AK60" s="41" t="e">
        <f t="shared" si="44"/>
        <v>#DIV/0!</v>
      </c>
      <c r="AL60" s="41" t="e">
        <f t="shared" si="45"/>
        <v>#DIV/0!</v>
      </c>
      <c r="AM60" s="41" t="e">
        <f t="shared" si="46"/>
        <v>#NUM!</v>
      </c>
      <c r="AN60" s="42" t="e">
        <f t="shared" si="47"/>
        <v>#DIV/0!</v>
      </c>
      <c r="AO60" s="6"/>
      <c r="AP60" s="40" t="s">
        <v>26</v>
      </c>
      <c r="AQ60" s="40" t="s">
        <v>26</v>
      </c>
      <c r="AR60" s="40" t="s">
        <v>26</v>
      </c>
      <c r="AS60" s="40" t="s">
        <v>26</v>
      </c>
      <c r="AT60" s="40" t="s">
        <v>26</v>
      </c>
      <c r="AU60" s="40" t="s">
        <v>26</v>
      </c>
      <c r="AV60" s="2"/>
    </row>
    <row r="61" spans="1:48" ht="15" customHeight="1" x14ac:dyDescent="0.25">
      <c r="A61" s="4" t="s">
        <v>164</v>
      </c>
      <c r="B61" s="35">
        <f>'Raw Plate Reader Measurements'!$T$27</f>
        <v>0.47099999999999997</v>
      </c>
      <c r="C61" s="35">
        <f>'Raw Plate Reader Measurements'!$T$28</f>
        <v>0.47699999999999998</v>
      </c>
      <c r="D61" s="35">
        <f>'Raw Plate Reader Measurements'!$T$29</f>
        <v>0.48299999999999998</v>
      </c>
      <c r="E61" s="35">
        <f>'Raw Plate Reader Measurements'!$T$30</f>
        <v>0.45800000000000002</v>
      </c>
      <c r="F61" s="5"/>
      <c r="G61" s="5"/>
      <c r="H61" s="36"/>
      <c r="I61" s="35">
        <f>'Raw Plate Reader Measurements'!$I$27</f>
        <v>3169386</v>
      </c>
      <c r="J61" s="35">
        <f>'Raw Plate Reader Measurements'!$I$28</f>
        <v>3152790</v>
      </c>
      <c r="K61" s="35">
        <f>'Raw Plate Reader Measurements'!$I$29</f>
        <v>2699892</v>
      </c>
      <c r="L61" s="35">
        <f>'Raw Plate Reader Measurements'!$I$30</f>
        <v>2743939</v>
      </c>
      <c r="M61" s="5"/>
      <c r="N61" s="5"/>
      <c r="O61" s="36"/>
      <c r="P61" s="8">
        <f t="shared" si="32"/>
        <v>0.42824999999999996</v>
      </c>
      <c r="Q61" s="8">
        <f t="shared" si="33"/>
        <v>0.43424999999999997</v>
      </c>
      <c r="R61" s="8">
        <f t="shared" si="34"/>
        <v>0.44024999999999997</v>
      </c>
      <c r="S61" s="8">
        <f t="shared" si="35"/>
        <v>0.41525000000000001</v>
      </c>
      <c r="T61" s="40" t="str">
        <f t="shared" si="36"/>
        <v>---</v>
      </c>
      <c r="U61" s="40" t="str">
        <f t="shared" si="37"/>
        <v>---</v>
      </c>
      <c r="V61" s="36"/>
      <c r="W61" s="8">
        <f t="shared" si="38"/>
        <v>-2719370.75</v>
      </c>
      <c r="X61" s="8">
        <f t="shared" si="39"/>
        <v>-2735966.75</v>
      </c>
      <c r="Y61" s="8">
        <f t="shared" si="40"/>
        <v>-3188864.75</v>
      </c>
      <c r="Z61" s="8">
        <f t="shared" si="41"/>
        <v>-3144817.75</v>
      </c>
      <c r="AA61" s="40" t="str">
        <f t="shared" si="42"/>
        <v>---</v>
      </c>
      <c r="AB61" s="40" t="str">
        <f t="shared" si="43"/>
        <v>---</v>
      </c>
      <c r="AC61" s="36"/>
      <c r="AD61" s="41"/>
      <c r="AE61" s="41"/>
      <c r="AF61" s="41"/>
      <c r="AG61" s="41"/>
      <c r="AH61" s="40" t="s">
        <v>26</v>
      </c>
      <c r="AI61" s="40" t="s">
        <v>26</v>
      </c>
      <c r="AJ61" s="36"/>
      <c r="AK61" s="41" t="e">
        <f t="shared" si="44"/>
        <v>#DIV/0!</v>
      </c>
      <c r="AL61" s="41" t="e">
        <f t="shared" si="45"/>
        <v>#DIV/0!</v>
      </c>
      <c r="AM61" s="41" t="e">
        <f t="shared" si="46"/>
        <v>#NUM!</v>
      </c>
      <c r="AN61" s="42" t="e">
        <f t="shared" si="47"/>
        <v>#DIV/0!</v>
      </c>
      <c r="AO61" s="6"/>
      <c r="AP61" s="40" t="s">
        <v>26</v>
      </c>
      <c r="AQ61" s="40" t="s">
        <v>26</v>
      </c>
      <c r="AR61" s="40" t="s">
        <v>26</v>
      </c>
      <c r="AS61" s="40" t="s">
        <v>26</v>
      </c>
      <c r="AT61" s="40" t="s">
        <v>26</v>
      </c>
      <c r="AU61" s="40" t="s">
        <v>26</v>
      </c>
      <c r="AV61" s="2"/>
    </row>
    <row r="62" spans="1:48" ht="15" customHeight="1" x14ac:dyDescent="0.25">
      <c r="A62" s="4" t="s">
        <v>165</v>
      </c>
      <c r="B62" s="35">
        <f>'Raw Plate Reader Measurements'!$T$31</f>
        <v>0.47299999999999998</v>
      </c>
      <c r="C62" s="35">
        <f>'Raw Plate Reader Measurements'!$T$32</f>
        <v>0.47499999999999998</v>
      </c>
      <c r="D62" s="35">
        <f>'Raw Plate Reader Measurements'!$T$33</f>
        <v>0.47599999999999998</v>
      </c>
      <c r="E62" s="35">
        <f>'Raw Plate Reader Measurements'!$T$34</f>
        <v>0.45300000000000001</v>
      </c>
      <c r="F62" s="5"/>
      <c r="G62" s="5"/>
      <c r="H62" s="36"/>
      <c r="I62" s="35">
        <f>'Raw Plate Reader Measurements'!$I$31</f>
        <v>3238661</v>
      </c>
      <c r="J62" s="35">
        <f>'Raw Plate Reader Measurements'!$I$32</f>
        <v>2963698</v>
      </c>
      <c r="K62" s="35">
        <f>'Raw Plate Reader Measurements'!$I$33</f>
        <v>3142108</v>
      </c>
      <c r="L62" s="35">
        <f>'Raw Plate Reader Measurements'!$I$34</f>
        <v>2621698</v>
      </c>
      <c r="M62" s="5"/>
      <c r="N62" s="5"/>
      <c r="O62" s="36"/>
      <c r="P62" s="8">
        <f t="shared" si="32"/>
        <v>0.43024999999999997</v>
      </c>
      <c r="Q62" s="8">
        <f t="shared" si="33"/>
        <v>0.43224999999999997</v>
      </c>
      <c r="R62" s="8">
        <f t="shared" si="34"/>
        <v>0.43324999999999997</v>
      </c>
      <c r="S62" s="8">
        <f t="shared" si="35"/>
        <v>0.41025</v>
      </c>
      <c r="T62" s="40" t="str">
        <f t="shared" si="36"/>
        <v>---</v>
      </c>
      <c r="U62" s="40" t="str">
        <f t="shared" si="37"/>
        <v>---</v>
      </c>
      <c r="V62" s="36"/>
      <c r="W62" s="8">
        <f t="shared" si="38"/>
        <v>-2650095.75</v>
      </c>
      <c r="X62" s="8">
        <f t="shared" si="39"/>
        <v>-2925058.75</v>
      </c>
      <c r="Y62" s="8">
        <f t="shared" si="40"/>
        <v>-2746648.75</v>
      </c>
      <c r="Z62" s="8">
        <f t="shared" si="41"/>
        <v>-3267058.75</v>
      </c>
      <c r="AA62" s="40" t="str">
        <f t="shared" si="42"/>
        <v>---</v>
      </c>
      <c r="AB62" s="40" t="str">
        <f t="shared" si="43"/>
        <v>---</v>
      </c>
      <c r="AC62" s="36"/>
      <c r="AD62" s="41"/>
      <c r="AE62" s="41"/>
      <c r="AF62" s="41"/>
      <c r="AG62" s="41"/>
      <c r="AH62" s="40" t="s">
        <v>26</v>
      </c>
      <c r="AI62" s="40" t="s">
        <v>26</v>
      </c>
      <c r="AJ62" s="36"/>
      <c r="AK62" s="41" t="e">
        <f t="shared" si="44"/>
        <v>#DIV/0!</v>
      </c>
      <c r="AL62" s="41" t="e">
        <f t="shared" si="45"/>
        <v>#DIV/0!</v>
      </c>
      <c r="AM62" s="41" t="e">
        <f t="shared" si="46"/>
        <v>#NUM!</v>
      </c>
      <c r="AN62" s="42" t="e">
        <f t="shared" si="47"/>
        <v>#DIV/0!</v>
      </c>
      <c r="AO62" s="6"/>
      <c r="AP62" s="40" t="s">
        <v>26</v>
      </c>
      <c r="AQ62" s="40" t="s">
        <v>26</v>
      </c>
      <c r="AR62" s="40" t="s">
        <v>26</v>
      </c>
      <c r="AS62" s="40" t="s">
        <v>26</v>
      </c>
      <c r="AT62" s="40" t="s">
        <v>26</v>
      </c>
      <c r="AU62" s="40" t="s">
        <v>26</v>
      </c>
      <c r="AV62" s="2"/>
    </row>
    <row r="63" spans="1:48" ht="15" customHeight="1" x14ac:dyDescent="0.25">
      <c r="A63" s="2"/>
      <c r="B63" s="11"/>
      <c r="C63" s="11"/>
      <c r="D63" s="11"/>
      <c r="E63" s="11"/>
      <c r="F63" s="11"/>
      <c r="G63" s="11"/>
      <c r="H63" s="2"/>
      <c r="I63" s="11"/>
      <c r="J63" s="11"/>
      <c r="K63" s="11"/>
      <c r="L63" s="11"/>
      <c r="M63" s="11"/>
      <c r="N63" s="11"/>
      <c r="O63" s="2"/>
      <c r="P63" s="11"/>
      <c r="Q63" s="11"/>
      <c r="R63" s="11"/>
      <c r="S63" s="11"/>
      <c r="T63" s="11"/>
      <c r="U63" s="11"/>
      <c r="V63" s="2"/>
      <c r="W63" s="11"/>
      <c r="X63" s="11"/>
      <c r="Y63" s="11"/>
      <c r="Z63" s="11"/>
      <c r="AA63" s="11"/>
      <c r="AB63" s="11"/>
      <c r="AC63" s="2"/>
      <c r="AD63" s="11"/>
      <c r="AE63" s="11"/>
      <c r="AF63" s="11"/>
      <c r="AG63" s="11"/>
      <c r="AH63" s="11"/>
      <c r="AI63" s="11"/>
      <c r="AJ63" s="2"/>
      <c r="AK63" s="11"/>
      <c r="AL63" s="11"/>
      <c r="AM63" s="11"/>
      <c r="AN63" s="11"/>
      <c r="AO63" s="2"/>
      <c r="AP63" s="11"/>
      <c r="AQ63" s="11"/>
      <c r="AR63" s="11"/>
      <c r="AS63" s="11"/>
      <c r="AT63" s="11"/>
      <c r="AU63" s="11"/>
      <c r="AV63" s="2"/>
    </row>
    <row r="64" spans="1:48" ht="15" customHeight="1" x14ac:dyDescent="0.25">
      <c r="A64" s="18" t="s">
        <v>56</v>
      </c>
      <c r="B64" s="38"/>
      <c r="C64" s="38"/>
      <c r="D64" s="38"/>
      <c r="E64" s="38"/>
      <c r="F64" s="38"/>
      <c r="G64" s="38"/>
      <c r="H64" s="2"/>
      <c r="I64" s="38"/>
      <c r="J64" s="38"/>
      <c r="K64" s="38"/>
      <c r="L64" s="38"/>
      <c r="M64" s="38"/>
      <c r="N64" s="38"/>
      <c r="O64" s="2"/>
      <c r="P64" s="38"/>
      <c r="Q64" s="38"/>
      <c r="R64" s="38"/>
      <c r="S64" s="38"/>
      <c r="T64" s="38"/>
      <c r="U64" s="38"/>
      <c r="V64" s="2"/>
      <c r="W64" s="38"/>
      <c r="X64" s="38"/>
      <c r="Y64" s="38"/>
      <c r="Z64" s="38"/>
      <c r="AA64" s="38"/>
      <c r="AB64" s="38"/>
      <c r="AC64" s="2"/>
      <c r="AD64" s="38"/>
      <c r="AE64" s="38"/>
      <c r="AF64" s="38"/>
      <c r="AG64" s="38"/>
      <c r="AH64" s="38"/>
      <c r="AI64" s="38"/>
      <c r="AJ64" s="2"/>
      <c r="AK64" s="38"/>
      <c r="AL64" s="38"/>
      <c r="AM64" s="38"/>
      <c r="AN64" s="38"/>
      <c r="AO64" s="2"/>
      <c r="AP64" s="38"/>
      <c r="AQ64" s="38"/>
      <c r="AR64" s="38"/>
      <c r="AS64" s="38"/>
      <c r="AT64" s="38"/>
      <c r="AU64" s="38"/>
      <c r="AV64" s="2"/>
    </row>
    <row r="65" spans="1:48" ht="15" customHeight="1" x14ac:dyDescent="0.25">
      <c r="A65" s="4" t="s">
        <v>150</v>
      </c>
      <c r="B65" s="35">
        <f>'Raw Plate Reader Measurements'!$M$37</f>
        <v>0.59299999999999997</v>
      </c>
      <c r="C65" s="35">
        <f>'Raw Plate Reader Measurements'!$M$38</f>
        <v>0.59799999999999998</v>
      </c>
      <c r="D65" s="35">
        <f>'Raw Plate Reader Measurements'!$M$39</f>
        <v>0.59699999999999998</v>
      </c>
      <c r="E65" s="35">
        <f>'Raw Plate Reader Measurements'!$M$40</f>
        <v>0.58399999999999996</v>
      </c>
      <c r="F65" s="5"/>
      <c r="G65" s="5"/>
      <c r="H65" s="36"/>
      <c r="I65" s="35">
        <f>'Raw Plate Reader Measurements'!$B$37</f>
        <v>3163564</v>
      </c>
      <c r="J65" s="35">
        <f>'Raw Plate Reader Measurements'!$B$38</f>
        <v>3217765</v>
      </c>
      <c r="K65" s="35">
        <f>'Raw Plate Reader Measurements'!$B$39</f>
        <v>3211713</v>
      </c>
      <c r="L65" s="35">
        <f>'Raw Plate Reader Measurements'!$B$40</f>
        <v>2536248</v>
      </c>
      <c r="M65" s="5"/>
      <c r="N65" s="5"/>
      <c r="O65" s="36"/>
      <c r="P65" s="8">
        <f t="shared" ref="P65:P80" si="48">IF(ISBLANK(B65),"---",B65-$B$9)</f>
        <v>0.55025000000000002</v>
      </c>
      <c r="Q65" s="8">
        <f t="shared" ref="Q65:Q80" si="49">IF(ISBLANK(C65),"---",C65-$B$9)</f>
        <v>0.55525000000000002</v>
      </c>
      <c r="R65" s="8">
        <f t="shared" ref="R65:R80" si="50">IF(ISBLANK(D65),"---",D65-$B$9)</f>
        <v>0.55425000000000002</v>
      </c>
      <c r="S65" s="8">
        <f t="shared" ref="S65:S80" si="51">IF(ISBLANK(E65),"---",E65-$B$9)</f>
        <v>0.54125000000000001</v>
      </c>
      <c r="T65" s="40" t="str">
        <f t="shared" ref="T65:T80" si="52">IF(ISBLANK(F65),"---",F65-$B$9)</f>
        <v>---</v>
      </c>
      <c r="U65" s="40" t="str">
        <f t="shared" ref="U65:U80" si="53">IF(ISBLANK(G65),"---",G65-$B$9)</f>
        <v>---</v>
      </c>
      <c r="V65" s="36"/>
      <c r="W65" s="8">
        <f t="shared" ref="W65:W80" si="54">IF(ISBLANK(I65),"---",I65-$I$9)</f>
        <v>-2725192.75</v>
      </c>
      <c r="X65" s="8">
        <f t="shared" ref="X65:X80" si="55">IF(ISBLANK(J65),"---",J65-$I$9)</f>
        <v>-2670991.75</v>
      </c>
      <c r="Y65" s="8">
        <f t="shared" ref="Y65:Y80" si="56">IF(ISBLANK(K65),"---",K65-$I$9)</f>
        <v>-2677043.75</v>
      </c>
      <c r="Z65" s="8">
        <f t="shared" ref="Z65:Z80" si="57">IF(ISBLANK(L65),"---",L65-$I$9)</f>
        <v>-3352508.75</v>
      </c>
      <c r="AA65" s="40" t="str">
        <f t="shared" ref="AA65:AA80" si="58">IF(ISBLANK(M65),"---",M65-$I$9)</f>
        <v>---</v>
      </c>
      <c r="AB65" s="40" t="str">
        <f t="shared" ref="AB65:AB80" si="59">IF(ISBLANK(N65),"---",N65-$I$9)</f>
        <v>---</v>
      </c>
      <c r="AC65" s="36"/>
      <c r="AD65" s="41"/>
      <c r="AE65" s="41"/>
      <c r="AF65" s="41"/>
      <c r="AG65" s="41"/>
      <c r="AH65" s="40" t="s">
        <v>26</v>
      </c>
      <c r="AI65" s="40" t="s">
        <v>26</v>
      </c>
      <c r="AJ65" s="36"/>
      <c r="AK65" s="41" t="e">
        <f t="shared" ref="AK65:AK80" si="60">AVERAGE(AD65:AI65)</f>
        <v>#DIV/0!</v>
      </c>
      <c r="AL65" s="41" t="e">
        <f t="shared" ref="AL65:AL80" si="61">STDEV(AD65:AI65)</f>
        <v>#DIV/0!</v>
      </c>
      <c r="AM65" s="41" t="e">
        <f t="shared" ref="AM65:AM80" si="62">GEOMEAN(AD65:AI65)</f>
        <v>#NUM!</v>
      </c>
      <c r="AN65" s="42" t="e">
        <f t="shared" ref="AN65:AN80" si="63">EXP(STDEV(AP65:AU65))</f>
        <v>#DIV/0!</v>
      </c>
      <c r="AO65" s="6"/>
      <c r="AP65" s="40" t="s">
        <v>26</v>
      </c>
      <c r="AQ65" s="40" t="s">
        <v>26</v>
      </c>
      <c r="AR65" s="40" t="s">
        <v>26</v>
      </c>
      <c r="AS65" s="40" t="s">
        <v>26</v>
      </c>
      <c r="AT65" s="40" t="s">
        <v>26</v>
      </c>
      <c r="AU65" s="40" t="s">
        <v>26</v>
      </c>
      <c r="AV65" s="2"/>
    </row>
    <row r="66" spans="1:48" ht="15" customHeight="1" x14ac:dyDescent="0.25">
      <c r="A66" s="4" t="s">
        <v>151</v>
      </c>
      <c r="B66" s="35">
        <f>'Raw Plate Reader Measurements'!$M$41</f>
        <v>0.55000000000000004</v>
      </c>
      <c r="C66" s="35">
        <f>'Raw Plate Reader Measurements'!$M$42</f>
        <v>0.57699999999999996</v>
      </c>
      <c r="D66" s="35">
        <f>'Raw Plate Reader Measurements'!$M$43</f>
        <v>0.56399999999999995</v>
      </c>
      <c r="E66" s="35">
        <f>'Raw Plate Reader Measurements'!$M$44</f>
        <v>0.56599999999999995</v>
      </c>
      <c r="F66" s="5"/>
      <c r="G66" s="5"/>
      <c r="H66" s="36"/>
      <c r="I66" s="35">
        <f>'Raw Plate Reader Measurements'!$B$41</f>
        <v>2445760</v>
      </c>
      <c r="J66" s="35">
        <f>'Raw Plate Reader Measurements'!$B$42</f>
        <v>3146001</v>
      </c>
      <c r="K66" s="35">
        <f>'Raw Plate Reader Measurements'!$B$43</f>
        <v>2729102</v>
      </c>
      <c r="L66" s="35">
        <f>'Raw Plate Reader Measurements'!$B$44</f>
        <v>3156325</v>
      </c>
      <c r="M66" s="5"/>
      <c r="N66" s="5"/>
      <c r="O66" s="36"/>
      <c r="P66" s="8">
        <f t="shared" si="48"/>
        <v>0.50725000000000009</v>
      </c>
      <c r="Q66" s="8">
        <f t="shared" si="49"/>
        <v>0.53425</v>
      </c>
      <c r="R66" s="8">
        <f t="shared" si="50"/>
        <v>0.52124999999999999</v>
      </c>
      <c r="S66" s="8">
        <f t="shared" si="51"/>
        <v>0.52324999999999999</v>
      </c>
      <c r="T66" s="40" t="str">
        <f t="shared" si="52"/>
        <v>---</v>
      </c>
      <c r="U66" s="40" t="str">
        <f t="shared" si="53"/>
        <v>---</v>
      </c>
      <c r="V66" s="36"/>
      <c r="W66" s="8">
        <f t="shared" si="54"/>
        <v>-3442996.75</v>
      </c>
      <c r="X66" s="8">
        <f t="shared" si="55"/>
        <v>-2742755.75</v>
      </c>
      <c r="Y66" s="8">
        <f t="shared" si="56"/>
        <v>-3159654.75</v>
      </c>
      <c r="Z66" s="8">
        <f t="shared" si="57"/>
        <v>-2732431.75</v>
      </c>
      <c r="AA66" s="40" t="str">
        <f t="shared" si="58"/>
        <v>---</v>
      </c>
      <c r="AB66" s="40" t="str">
        <f t="shared" si="59"/>
        <v>---</v>
      </c>
      <c r="AC66" s="36"/>
      <c r="AD66" s="41"/>
      <c r="AE66" s="41"/>
      <c r="AF66" s="41"/>
      <c r="AG66" s="41"/>
      <c r="AH66" s="40" t="s">
        <v>26</v>
      </c>
      <c r="AI66" s="40" t="s">
        <v>26</v>
      </c>
      <c r="AJ66" s="36"/>
      <c r="AK66" s="41" t="e">
        <f t="shared" si="60"/>
        <v>#DIV/0!</v>
      </c>
      <c r="AL66" s="41" t="e">
        <f t="shared" si="61"/>
        <v>#DIV/0!</v>
      </c>
      <c r="AM66" s="41" t="e">
        <f t="shared" si="62"/>
        <v>#NUM!</v>
      </c>
      <c r="AN66" s="42" t="e">
        <f t="shared" si="63"/>
        <v>#DIV/0!</v>
      </c>
      <c r="AO66" s="6"/>
      <c r="AP66" s="40" t="s">
        <v>26</v>
      </c>
      <c r="AQ66" s="40" t="s">
        <v>26</v>
      </c>
      <c r="AR66" s="40" t="s">
        <v>26</v>
      </c>
      <c r="AS66" s="40" t="s">
        <v>26</v>
      </c>
      <c r="AT66" s="40" t="s">
        <v>26</v>
      </c>
      <c r="AU66" s="40" t="s">
        <v>26</v>
      </c>
      <c r="AV66" s="2"/>
    </row>
    <row r="67" spans="1:48" ht="15" customHeight="1" x14ac:dyDescent="0.25">
      <c r="A67" s="4" t="s">
        <v>152</v>
      </c>
      <c r="B67" s="35">
        <f>'Raw Plate Reader Measurements'!$N$37</f>
        <v>0.59</v>
      </c>
      <c r="C67" s="35">
        <f>'Raw Plate Reader Measurements'!$N$38</f>
        <v>0.58699999999999997</v>
      </c>
      <c r="D67" s="35">
        <f>'Raw Plate Reader Measurements'!$N$39</f>
        <v>0.59299999999999997</v>
      </c>
      <c r="E67" s="35">
        <f>'Raw Plate Reader Measurements'!$N$40</f>
        <v>0.58799999999999997</v>
      </c>
      <c r="F67" s="5"/>
      <c r="G67" s="5"/>
      <c r="H67" s="36"/>
      <c r="I67" s="35">
        <f>'Raw Plate Reader Measurements'!$C$37</f>
        <v>3300967</v>
      </c>
      <c r="J67" s="35">
        <f>'Raw Plate Reader Measurements'!$C$38</f>
        <v>2997344</v>
      </c>
      <c r="K67" s="35">
        <f>'Raw Plate Reader Measurements'!$C$39</f>
        <v>3259593</v>
      </c>
      <c r="L67" s="35">
        <f>'Raw Plate Reader Measurements'!$C$40</f>
        <v>3236418</v>
      </c>
      <c r="M67" s="5"/>
      <c r="N67" s="5"/>
      <c r="O67" s="36"/>
      <c r="P67" s="8">
        <f t="shared" si="48"/>
        <v>0.54725000000000001</v>
      </c>
      <c r="Q67" s="8">
        <f t="shared" si="49"/>
        <v>0.54425000000000001</v>
      </c>
      <c r="R67" s="8">
        <f t="shared" si="50"/>
        <v>0.55025000000000002</v>
      </c>
      <c r="S67" s="8">
        <f t="shared" si="51"/>
        <v>0.54525000000000001</v>
      </c>
      <c r="T67" s="40" t="str">
        <f t="shared" si="52"/>
        <v>---</v>
      </c>
      <c r="U67" s="40" t="str">
        <f t="shared" si="53"/>
        <v>---</v>
      </c>
      <c r="V67" s="36"/>
      <c r="W67" s="8">
        <f t="shared" si="54"/>
        <v>-2587789.75</v>
      </c>
      <c r="X67" s="8">
        <f t="shared" si="55"/>
        <v>-2891412.75</v>
      </c>
      <c r="Y67" s="8">
        <f t="shared" si="56"/>
        <v>-2629163.75</v>
      </c>
      <c r="Z67" s="8">
        <f t="shared" si="57"/>
        <v>-2652338.75</v>
      </c>
      <c r="AA67" s="40" t="str">
        <f t="shared" si="58"/>
        <v>---</v>
      </c>
      <c r="AB67" s="40" t="str">
        <f t="shared" si="59"/>
        <v>---</v>
      </c>
      <c r="AC67" s="43"/>
      <c r="AD67" s="41"/>
      <c r="AE67" s="41"/>
      <c r="AF67" s="41"/>
      <c r="AG67" s="41"/>
      <c r="AH67" s="40" t="s">
        <v>26</v>
      </c>
      <c r="AI67" s="40" t="s">
        <v>26</v>
      </c>
      <c r="AJ67" s="43"/>
      <c r="AK67" s="41" t="e">
        <f t="shared" si="60"/>
        <v>#DIV/0!</v>
      </c>
      <c r="AL67" s="41" t="e">
        <f t="shared" si="61"/>
        <v>#DIV/0!</v>
      </c>
      <c r="AM67" s="41" t="e">
        <f t="shared" si="62"/>
        <v>#NUM!</v>
      </c>
      <c r="AN67" s="42" t="e">
        <f t="shared" si="63"/>
        <v>#DIV/0!</v>
      </c>
      <c r="AO67" s="6"/>
      <c r="AP67" s="40" t="s">
        <v>26</v>
      </c>
      <c r="AQ67" s="40" t="s">
        <v>26</v>
      </c>
      <c r="AR67" s="40" t="s">
        <v>26</v>
      </c>
      <c r="AS67" s="40" t="s">
        <v>26</v>
      </c>
      <c r="AT67" s="40" t="s">
        <v>26</v>
      </c>
      <c r="AU67" s="40" t="s">
        <v>26</v>
      </c>
      <c r="AV67" s="2"/>
    </row>
    <row r="68" spans="1:48" ht="15" customHeight="1" x14ac:dyDescent="0.25">
      <c r="A68" s="4" t="s">
        <v>153</v>
      </c>
      <c r="B68" s="35">
        <f>'Raw Plate Reader Measurements'!$N$41</f>
        <v>0.54800000000000004</v>
      </c>
      <c r="C68" s="35">
        <f>'Raw Plate Reader Measurements'!$N$42</f>
        <v>0.57599999999999996</v>
      </c>
      <c r="D68" s="35">
        <f>'Raw Plate Reader Measurements'!$N$43</f>
        <v>0.56699999999999995</v>
      </c>
      <c r="E68" s="35">
        <f>'Raw Plate Reader Measurements'!$N$44</f>
        <v>0.54800000000000004</v>
      </c>
      <c r="F68" s="5"/>
      <c r="G68" s="5"/>
      <c r="H68" s="36"/>
      <c r="I68" s="35">
        <f>'Raw Plate Reader Measurements'!$C$41</f>
        <v>2448139</v>
      </c>
      <c r="J68" s="35">
        <f>'Raw Plate Reader Measurements'!$C$42</f>
        <v>3197943</v>
      </c>
      <c r="K68" s="35">
        <f>'Raw Plate Reader Measurements'!$C$43</f>
        <v>3003814</v>
      </c>
      <c r="L68" s="35">
        <f>'Raw Plate Reader Measurements'!$C$44</f>
        <v>3332411</v>
      </c>
      <c r="M68" s="5"/>
      <c r="N68" s="5"/>
      <c r="O68" s="36"/>
      <c r="P68" s="8">
        <f t="shared" si="48"/>
        <v>0.50525000000000009</v>
      </c>
      <c r="Q68" s="8">
        <f t="shared" si="49"/>
        <v>0.53325</v>
      </c>
      <c r="R68" s="8">
        <f t="shared" si="50"/>
        <v>0.52424999999999999</v>
      </c>
      <c r="S68" s="8">
        <f t="shared" si="51"/>
        <v>0.50525000000000009</v>
      </c>
      <c r="T68" s="40" t="str">
        <f t="shared" si="52"/>
        <v>---</v>
      </c>
      <c r="U68" s="40" t="str">
        <f t="shared" si="53"/>
        <v>---</v>
      </c>
      <c r="V68" s="36"/>
      <c r="W68" s="8">
        <f t="shared" si="54"/>
        <v>-3440617.75</v>
      </c>
      <c r="X68" s="8">
        <f t="shared" si="55"/>
        <v>-2690813.75</v>
      </c>
      <c r="Y68" s="8">
        <f t="shared" si="56"/>
        <v>-2884942.75</v>
      </c>
      <c r="Z68" s="8">
        <f t="shared" si="57"/>
        <v>-2556345.75</v>
      </c>
      <c r="AA68" s="40" t="str">
        <f t="shared" si="58"/>
        <v>---</v>
      </c>
      <c r="AB68" s="40" t="str">
        <f t="shared" si="59"/>
        <v>---</v>
      </c>
      <c r="AC68" s="43"/>
      <c r="AD68" s="41"/>
      <c r="AE68" s="41"/>
      <c r="AF68" s="41"/>
      <c r="AG68" s="41"/>
      <c r="AH68" s="40" t="s">
        <v>26</v>
      </c>
      <c r="AI68" s="40" t="s">
        <v>26</v>
      </c>
      <c r="AJ68" s="43"/>
      <c r="AK68" s="41" t="e">
        <f t="shared" si="60"/>
        <v>#DIV/0!</v>
      </c>
      <c r="AL68" s="41" t="e">
        <f t="shared" si="61"/>
        <v>#DIV/0!</v>
      </c>
      <c r="AM68" s="41" t="e">
        <f t="shared" si="62"/>
        <v>#NUM!</v>
      </c>
      <c r="AN68" s="42" t="e">
        <f t="shared" si="63"/>
        <v>#DIV/0!</v>
      </c>
      <c r="AO68" s="6"/>
      <c r="AP68" s="40" t="s">
        <v>26</v>
      </c>
      <c r="AQ68" s="40" t="s">
        <v>26</v>
      </c>
      <c r="AR68" s="40" t="s">
        <v>26</v>
      </c>
      <c r="AS68" s="40" t="s">
        <v>26</v>
      </c>
      <c r="AT68" s="40" t="s">
        <v>26</v>
      </c>
      <c r="AU68" s="40" t="s">
        <v>26</v>
      </c>
      <c r="AV68" s="2"/>
    </row>
    <row r="69" spans="1:48" ht="15" customHeight="1" x14ac:dyDescent="0.25">
      <c r="A69" s="4" t="s">
        <v>154</v>
      </c>
      <c r="B69" s="35">
        <f>'Raw Plate Reader Measurements'!$O$37</f>
        <v>0.52</v>
      </c>
      <c r="C69" s="35">
        <f>'Raw Plate Reader Measurements'!$O$38</f>
        <v>0.52500000000000002</v>
      </c>
      <c r="D69" s="35">
        <f>'Raw Plate Reader Measurements'!$O$39</f>
        <v>0.52200000000000002</v>
      </c>
      <c r="E69" s="35">
        <f>'Raw Plate Reader Measurements'!$O$40</f>
        <v>0.52800000000000002</v>
      </c>
      <c r="F69" s="5"/>
      <c r="G69" s="5"/>
      <c r="H69" s="36"/>
      <c r="I69" s="35">
        <f>'Raw Plate Reader Measurements'!$D$37</f>
        <v>2951204</v>
      </c>
      <c r="J69" s="35">
        <f>'Raw Plate Reader Measurements'!$D$38</f>
        <v>3293463</v>
      </c>
      <c r="K69" s="35">
        <f>'Raw Plate Reader Measurements'!$D$39</f>
        <v>3239777</v>
      </c>
      <c r="L69" s="35">
        <f>'Raw Plate Reader Measurements'!$D$40</f>
        <v>3535615</v>
      </c>
      <c r="M69" s="5"/>
      <c r="N69" s="5"/>
      <c r="O69" s="36"/>
      <c r="P69" s="8">
        <f t="shared" si="48"/>
        <v>0.47725000000000001</v>
      </c>
      <c r="Q69" s="8">
        <f t="shared" si="49"/>
        <v>0.48225000000000001</v>
      </c>
      <c r="R69" s="8">
        <f t="shared" si="50"/>
        <v>0.47925000000000001</v>
      </c>
      <c r="S69" s="8">
        <f t="shared" si="51"/>
        <v>0.48525000000000001</v>
      </c>
      <c r="T69" s="40" t="str">
        <f t="shared" si="52"/>
        <v>---</v>
      </c>
      <c r="U69" s="40" t="str">
        <f t="shared" si="53"/>
        <v>---</v>
      </c>
      <c r="V69" s="36"/>
      <c r="W69" s="8">
        <f t="shared" si="54"/>
        <v>-2937552.75</v>
      </c>
      <c r="X69" s="8">
        <f t="shared" si="55"/>
        <v>-2595293.75</v>
      </c>
      <c r="Y69" s="8">
        <f t="shared" si="56"/>
        <v>-2648979.75</v>
      </c>
      <c r="Z69" s="8">
        <f t="shared" si="57"/>
        <v>-2353141.75</v>
      </c>
      <c r="AA69" s="40" t="str">
        <f t="shared" si="58"/>
        <v>---</v>
      </c>
      <c r="AB69" s="40" t="str">
        <f t="shared" si="59"/>
        <v>---</v>
      </c>
      <c r="AC69" s="36"/>
      <c r="AD69" s="41"/>
      <c r="AE69" s="41"/>
      <c r="AF69" s="41"/>
      <c r="AG69" s="41"/>
      <c r="AH69" s="40" t="s">
        <v>26</v>
      </c>
      <c r="AI69" s="40" t="s">
        <v>26</v>
      </c>
      <c r="AJ69" s="36"/>
      <c r="AK69" s="41" t="e">
        <f t="shared" si="60"/>
        <v>#DIV/0!</v>
      </c>
      <c r="AL69" s="41" t="e">
        <f t="shared" si="61"/>
        <v>#DIV/0!</v>
      </c>
      <c r="AM69" s="41" t="e">
        <f t="shared" si="62"/>
        <v>#NUM!</v>
      </c>
      <c r="AN69" s="42" t="e">
        <f t="shared" si="63"/>
        <v>#DIV/0!</v>
      </c>
      <c r="AO69" s="6"/>
      <c r="AP69" s="40" t="s">
        <v>26</v>
      </c>
      <c r="AQ69" s="40" t="s">
        <v>26</v>
      </c>
      <c r="AR69" s="40" t="s">
        <v>26</v>
      </c>
      <c r="AS69" s="40" t="s">
        <v>26</v>
      </c>
      <c r="AT69" s="40" t="s">
        <v>26</v>
      </c>
      <c r="AU69" s="40" t="s">
        <v>26</v>
      </c>
      <c r="AV69" s="2"/>
    </row>
    <row r="70" spans="1:48" ht="15" customHeight="1" x14ac:dyDescent="0.25">
      <c r="A70" s="4" t="s">
        <v>155</v>
      </c>
      <c r="B70" s="35">
        <f>'Raw Plate Reader Measurements'!$O$41</f>
        <v>0.50900000000000001</v>
      </c>
      <c r="C70" s="35">
        <f>'Raw Plate Reader Measurements'!$O$42</f>
        <v>0.53500000000000003</v>
      </c>
      <c r="D70" s="35">
        <f>'Raw Plate Reader Measurements'!$O$43</f>
        <v>0.51600000000000001</v>
      </c>
      <c r="E70" s="35">
        <f>'Raw Plate Reader Measurements'!$O$44</f>
        <v>0.498</v>
      </c>
      <c r="F70" s="5"/>
      <c r="G70" s="5"/>
      <c r="H70" s="36"/>
      <c r="I70" s="35">
        <f>'Raw Plate Reader Measurements'!$D$41</f>
        <v>2743336</v>
      </c>
      <c r="J70" s="35">
        <f>'Raw Plate Reader Measurements'!$D$42</f>
        <v>3429937</v>
      </c>
      <c r="K70" s="35">
        <f>'Raw Plate Reader Measurements'!$D$43</f>
        <v>3436319</v>
      </c>
      <c r="L70" s="35">
        <f>'Raw Plate Reader Measurements'!$D$44</f>
        <v>3515178</v>
      </c>
      <c r="M70" s="5"/>
      <c r="N70" s="5"/>
      <c r="O70" s="36"/>
      <c r="P70" s="8">
        <f t="shared" si="48"/>
        <v>0.46625</v>
      </c>
      <c r="Q70" s="8">
        <f t="shared" si="49"/>
        <v>0.49225000000000002</v>
      </c>
      <c r="R70" s="8">
        <f t="shared" si="50"/>
        <v>0.47325</v>
      </c>
      <c r="S70" s="8">
        <f t="shared" si="51"/>
        <v>0.45524999999999999</v>
      </c>
      <c r="T70" s="40" t="str">
        <f t="shared" si="52"/>
        <v>---</v>
      </c>
      <c r="U70" s="40" t="str">
        <f t="shared" si="53"/>
        <v>---</v>
      </c>
      <c r="V70" s="36"/>
      <c r="W70" s="8">
        <f t="shared" si="54"/>
        <v>-3145420.75</v>
      </c>
      <c r="X70" s="8">
        <f t="shared" si="55"/>
        <v>-2458819.75</v>
      </c>
      <c r="Y70" s="8">
        <f t="shared" si="56"/>
        <v>-2452437.75</v>
      </c>
      <c r="Z70" s="8">
        <f t="shared" si="57"/>
        <v>-2373578.75</v>
      </c>
      <c r="AA70" s="40" t="str">
        <f t="shared" si="58"/>
        <v>---</v>
      </c>
      <c r="AB70" s="40" t="str">
        <f t="shared" si="59"/>
        <v>---</v>
      </c>
      <c r="AC70" s="36"/>
      <c r="AD70" s="41"/>
      <c r="AE70" s="41"/>
      <c r="AF70" s="41"/>
      <c r="AG70" s="41"/>
      <c r="AH70" s="40" t="s">
        <v>26</v>
      </c>
      <c r="AI70" s="40" t="s">
        <v>26</v>
      </c>
      <c r="AJ70" s="36"/>
      <c r="AK70" s="41" t="e">
        <f t="shared" si="60"/>
        <v>#DIV/0!</v>
      </c>
      <c r="AL70" s="41" t="e">
        <f t="shared" si="61"/>
        <v>#DIV/0!</v>
      </c>
      <c r="AM70" s="41" t="e">
        <f t="shared" si="62"/>
        <v>#NUM!</v>
      </c>
      <c r="AN70" s="42" t="e">
        <f t="shared" si="63"/>
        <v>#DIV/0!</v>
      </c>
      <c r="AO70" s="6"/>
      <c r="AP70" s="40" t="s">
        <v>26</v>
      </c>
      <c r="AQ70" s="40" t="s">
        <v>26</v>
      </c>
      <c r="AR70" s="40" t="s">
        <v>26</v>
      </c>
      <c r="AS70" s="40" t="s">
        <v>26</v>
      </c>
      <c r="AT70" s="40" t="s">
        <v>26</v>
      </c>
      <c r="AU70" s="40" t="s">
        <v>26</v>
      </c>
      <c r="AV70" s="2"/>
    </row>
    <row r="71" spans="1:48" ht="15" customHeight="1" x14ac:dyDescent="0.25">
      <c r="A71" s="4" t="s">
        <v>156</v>
      </c>
      <c r="B71" s="35">
        <f>'Raw Plate Reader Measurements'!$P$37</f>
        <v>0.55300000000000005</v>
      </c>
      <c r="C71" s="35">
        <f>'Raw Plate Reader Measurements'!$P$38</f>
        <v>0.56599999999999995</v>
      </c>
      <c r="D71" s="35">
        <f>'Raw Plate Reader Measurements'!$P$39</f>
        <v>0.57999999999999996</v>
      </c>
      <c r="E71" s="35">
        <f>'Raw Plate Reader Measurements'!$P$40</f>
        <v>0.56899999999999995</v>
      </c>
      <c r="F71" s="5"/>
      <c r="G71" s="5"/>
      <c r="H71" s="36"/>
      <c r="I71" s="35">
        <f>'Raw Plate Reader Measurements'!$E$37</f>
        <v>2733750</v>
      </c>
      <c r="J71" s="35">
        <f>'Raw Plate Reader Measurements'!$E$38</f>
        <v>3368136</v>
      </c>
      <c r="K71" s="35">
        <f>'Raw Plate Reader Measurements'!$E$39</f>
        <v>3196291</v>
      </c>
      <c r="L71" s="35">
        <f>'Raw Plate Reader Measurements'!$E$40</f>
        <v>3272400</v>
      </c>
      <c r="M71" s="5"/>
      <c r="N71" s="5"/>
      <c r="O71" s="36"/>
      <c r="P71" s="8">
        <f t="shared" si="48"/>
        <v>0.51025000000000009</v>
      </c>
      <c r="Q71" s="8">
        <f t="shared" si="49"/>
        <v>0.52324999999999999</v>
      </c>
      <c r="R71" s="8">
        <f t="shared" si="50"/>
        <v>0.53725000000000001</v>
      </c>
      <c r="S71" s="8">
        <f t="shared" si="51"/>
        <v>0.52625</v>
      </c>
      <c r="T71" s="40" t="str">
        <f t="shared" si="52"/>
        <v>---</v>
      </c>
      <c r="U71" s="40" t="str">
        <f t="shared" si="53"/>
        <v>---</v>
      </c>
      <c r="V71" s="36"/>
      <c r="W71" s="8">
        <f t="shared" si="54"/>
        <v>-3155006.75</v>
      </c>
      <c r="X71" s="8">
        <f t="shared" si="55"/>
        <v>-2520620.75</v>
      </c>
      <c r="Y71" s="8">
        <f t="shared" si="56"/>
        <v>-2692465.75</v>
      </c>
      <c r="Z71" s="8">
        <f t="shared" si="57"/>
        <v>-2616356.75</v>
      </c>
      <c r="AA71" s="40" t="str">
        <f t="shared" si="58"/>
        <v>---</v>
      </c>
      <c r="AB71" s="40" t="str">
        <f t="shared" si="59"/>
        <v>---</v>
      </c>
      <c r="AC71" s="36"/>
      <c r="AD71" s="41"/>
      <c r="AE71" s="41"/>
      <c r="AF71" s="41"/>
      <c r="AG71" s="41"/>
      <c r="AH71" s="40" t="s">
        <v>26</v>
      </c>
      <c r="AI71" s="40" t="s">
        <v>26</v>
      </c>
      <c r="AJ71" s="36"/>
      <c r="AK71" s="41" t="e">
        <f t="shared" si="60"/>
        <v>#DIV/0!</v>
      </c>
      <c r="AL71" s="41" t="e">
        <f t="shared" si="61"/>
        <v>#DIV/0!</v>
      </c>
      <c r="AM71" s="41" t="e">
        <f t="shared" si="62"/>
        <v>#NUM!</v>
      </c>
      <c r="AN71" s="42" t="e">
        <f t="shared" si="63"/>
        <v>#DIV/0!</v>
      </c>
      <c r="AO71" s="6"/>
      <c r="AP71" s="40" t="s">
        <v>26</v>
      </c>
      <c r="AQ71" s="40" t="s">
        <v>26</v>
      </c>
      <c r="AR71" s="40" t="s">
        <v>26</v>
      </c>
      <c r="AS71" s="40" t="s">
        <v>26</v>
      </c>
      <c r="AT71" s="40" t="s">
        <v>26</v>
      </c>
      <c r="AU71" s="40" t="s">
        <v>26</v>
      </c>
      <c r="AV71" s="2"/>
    </row>
    <row r="72" spans="1:48" ht="15" customHeight="1" x14ac:dyDescent="0.25">
      <c r="A72" s="4" t="s">
        <v>157</v>
      </c>
      <c r="B72" s="35">
        <f>'Raw Plate Reader Measurements'!$P$41</f>
        <v>0.58199999999999996</v>
      </c>
      <c r="C72" s="35">
        <f>'Raw Plate Reader Measurements'!$P$42</f>
        <v>0.59</v>
      </c>
      <c r="D72" s="35">
        <f>'Raw Plate Reader Measurements'!$P$43</f>
        <v>0.59799999999999998</v>
      </c>
      <c r="E72" s="35">
        <f>'Raw Plate Reader Measurements'!$P$44</f>
        <v>0.58599999999999997</v>
      </c>
      <c r="F72" s="5"/>
      <c r="G72" s="5"/>
      <c r="H72" s="36"/>
      <c r="I72" s="35">
        <f>'Raw Plate Reader Measurements'!$E$41</f>
        <v>3427821</v>
      </c>
      <c r="J72" s="35">
        <f>'Raw Plate Reader Measurements'!$E$42</f>
        <v>3370134</v>
      </c>
      <c r="K72" s="35">
        <f>'Raw Plate Reader Measurements'!$E$43</f>
        <v>3156877</v>
      </c>
      <c r="L72" s="35">
        <f>'Raw Plate Reader Measurements'!$E$44</f>
        <v>3242500</v>
      </c>
      <c r="M72" s="5"/>
      <c r="N72" s="5"/>
      <c r="O72" s="36"/>
      <c r="P72" s="8">
        <f t="shared" si="48"/>
        <v>0.53925000000000001</v>
      </c>
      <c r="Q72" s="8">
        <f t="shared" si="49"/>
        <v>0.54725000000000001</v>
      </c>
      <c r="R72" s="8">
        <f t="shared" si="50"/>
        <v>0.55525000000000002</v>
      </c>
      <c r="S72" s="8">
        <f t="shared" si="51"/>
        <v>0.54325000000000001</v>
      </c>
      <c r="T72" s="40" t="str">
        <f t="shared" si="52"/>
        <v>---</v>
      </c>
      <c r="U72" s="40" t="str">
        <f t="shared" si="53"/>
        <v>---</v>
      </c>
      <c r="V72" s="36"/>
      <c r="W72" s="8">
        <f t="shared" si="54"/>
        <v>-2460935.75</v>
      </c>
      <c r="X72" s="8">
        <f t="shared" si="55"/>
        <v>-2518622.75</v>
      </c>
      <c r="Y72" s="8">
        <f t="shared" si="56"/>
        <v>-2731879.75</v>
      </c>
      <c r="Z72" s="8">
        <f t="shared" si="57"/>
        <v>-2646256.75</v>
      </c>
      <c r="AA72" s="40" t="str">
        <f t="shared" si="58"/>
        <v>---</v>
      </c>
      <c r="AB72" s="40" t="str">
        <f t="shared" si="59"/>
        <v>---</v>
      </c>
      <c r="AC72" s="36"/>
      <c r="AD72" s="41"/>
      <c r="AE72" s="41"/>
      <c r="AF72" s="41"/>
      <c r="AG72" s="41"/>
      <c r="AH72" s="40" t="s">
        <v>26</v>
      </c>
      <c r="AI72" s="40" t="s">
        <v>26</v>
      </c>
      <c r="AJ72" s="36"/>
      <c r="AK72" s="41" t="e">
        <f t="shared" si="60"/>
        <v>#DIV/0!</v>
      </c>
      <c r="AL72" s="41" t="e">
        <f t="shared" si="61"/>
        <v>#DIV/0!</v>
      </c>
      <c r="AM72" s="41" t="e">
        <f t="shared" si="62"/>
        <v>#NUM!</v>
      </c>
      <c r="AN72" s="42" t="e">
        <f t="shared" si="63"/>
        <v>#DIV/0!</v>
      </c>
      <c r="AO72" s="6"/>
      <c r="AP72" s="40" t="s">
        <v>26</v>
      </c>
      <c r="AQ72" s="40" t="s">
        <v>26</v>
      </c>
      <c r="AR72" s="40" t="s">
        <v>26</v>
      </c>
      <c r="AS72" s="40" t="s">
        <v>26</v>
      </c>
      <c r="AT72" s="40" t="s">
        <v>26</v>
      </c>
      <c r="AU72" s="40" t="s">
        <v>26</v>
      </c>
      <c r="AV72" s="2"/>
    </row>
    <row r="73" spans="1:48" ht="15" customHeight="1" x14ac:dyDescent="0.25">
      <c r="A73" s="4" t="s">
        <v>158</v>
      </c>
      <c r="B73" s="35">
        <f>'Raw Plate Reader Measurements'!$Q$37</f>
        <v>0.57199999999999995</v>
      </c>
      <c r="C73" s="35">
        <f>'Raw Plate Reader Measurements'!$Q$38</f>
        <v>0.58799999999999997</v>
      </c>
      <c r="D73" s="35">
        <f>'Raw Plate Reader Measurements'!$Q$39</f>
        <v>0.58499999999999996</v>
      </c>
      <c r="E73" s="35">
        <f>'Raw Plate Reader Measurements'!$Q$40</f>
        <v>0.58099999999999996</v>
      </c>
      <c r="F73" s="5"/>
      <c r="G73" s="5"/>
      <c r="H73" s="36"/>
      <c r="I73" s="35">
        <f>'Raw Plate Reader Measurements'!$F$37</f>
        <v>3044861</v>
      </c>
      <c r="J73" s="35">
        <f>'Raw Plate Reader Measurements'!$F$38</f>
        <v>2699275</v>
      </c>
      <c r="K73" s="35">
        <f>'Raw Plate Reader Measurements'!$F$39</f>
        <v>2597418</v>
      </c>
      <c r="L73" s="35">
        <f>'Raw Plate Reader Measurements'!$F$40</f>
        <v>2910756</v>
      </c>
      <c r="M73" s="5"/>
      <c r="N73" s="5"/>
      <c r="O73" s="36"/>
      <c r="P73" s="8">
        <f t="shared" si="48"/>
        <v>0.52925</v>
      </c>
      <c r="Q73" s="8">
        <f t="shared" si="49"/>
        <v>0.54525000000000001</v>
      </c>
      <c r="R73" s="8">
        <f t="shared" si="50"/>
        <v>0.54225000000000001</v>
      </c>
      <c r="S73" s="8">
        <f t="shared" si="51"/>
        <v>0.53825000000000001</v>
      </c>
      <c r="T73" s="40" t="str">
        <f t="shared" si="52"/>
        <v>---</v>
      </c>
      <c r="U73" s="40" t="str">
        <f t="shared" si="53"/>
        <v>---</v>
      </c>
      <c r="V73" s="36"/>
      <c r="W73" s="8">
        <f t="shared" si="54"/>
        <v>-2843895.75</v>
      </c>
      <c r="X73" s="8">
        <f t="shared" si="55"/>
        <v>-3189481.75</v>
      </c>
      <c r="Y73" s="8">
        <f t="shared" si="56"/>
        <v>-3291338.75</v>
      </c>
      <c r="Z73" s="8">
        <f t="shared" si="57"/>
        <v>-2978000.75</v>
      </c>
      <c r="AA73" s="40" t="str">
        <f t="shared" si="58"/>
        <v>---</v>
      </c>
      <c r="AB73" s="40" t="str">
        <f t="shared" si="59"/>
        <v>---</v>
      </c>
      <c r="AC73" s="36"/>
      <c r="AD73" s="41"/>
      <c r="AE73" s="41"/>
      <c r="AF73" s="41"/>
      <c r="AG73" s="41"/>
      <c r="AH73" s="40" t="s">
        <v>26</v>
      </c>
      <c r="AI73" s="40" t="s">
        <v>26</v>
      </c>
      <c r="AJ73" s="36"/>
      <c r="AK73" s="41" t="e">
        <f t="shared" si="60"/>
        <v>#DIV/0!</v>
      </c>
      <c r="AL73" s="41" t="e">
        <f t="shared" si="61"/>
        <v>#DIV/0!</v>
      </c>
      <c r="AM73" s="41" t="e">
        <f t="shared" si="62"/>
        <v>#NUM!</v>
      </c>
      <c r="AN73" s="42" t="e">
        <f t="shared" si="63"/>
        <v>#DIV/0!</v>
      </c>
      <c r="AO73" s="6"/>
      <c r="AP73" s="40" t="s">
        <v>26</v>
      </c>
      <c r="AQ73" s="40" t="s">
        <v>26</v>
      </c>
      <c r="AR73" s="40" t="s">
        <v>26</v>
      </c>
      <c r="AS73" s="40" t="s">
        <v>26</v>
      </c>
      <c r="AT73" s="40" t="s">
        <v>26</v>
      </c>
      <c r="AU73" s="40" t="s">
        <v>26</v>
      </c>
      <c r="AV73" s="2"/>
    </row>
    <row r="74" spans="1:48" ht="15" customHeight="1" x14ac:dyDescent="0.25">
      <c r="A74" s="4" t="s">
        <v>159</v>
      </c>
      <c r="B74" s="35">
        <f>'Raw Plate Reader Measurements'!$Q$41</f>
        <v>0.53900000000000003</v>
      </c>
      <c r="C74" s="35">
        <f>'Raw Plate Reader Measurements'!$Q$42</f>
        <v>0.54600000000000004</v>
      </c>
      <c r="D74" s="35">
        <f>'Raw Plate Reader Measurements'!$Q$43</f>
        <v>0.55100000000000005</v>
      </c>
      <c r="E74" s="35">
        <f>'Raw Plate Reader Measurements'!$Q$44</f>
        <v>0.52400000000000002</v>
      </c>
      <c r="F74" s="5"/>
      <c r="G74" s="5"/>
      <c r="H74" s="36"/>
      <c r="I74" s="35">
        <f>'Raw Plate Reader Measurements'!$F$41</f>
        <v>3327741</v>
      </c>
      <c r="J74" s="35">
        <f>'Raw Plate Reader Measurements'!$F$42</f>
        <v>3095883</v>
      </c>
      <c r="K74" s="35">
        <f>'Raw Plate Reader Measurements'!$F$43</f>
        <v>3131326</v>
      </c>
      <c r="L74" s="35">
        <f>'Raw Plate Reader Measurements'!$F$44</f>
        <v>3289134</v>
      </c>
      <c r="M74" s="5"/>
      <c r="N74" s="5"/>
      <c r="O74" s="36"/>
      <c r="P74" s="8">
        <f t="shared" si="48"/>
        <v>0.49625000000000002</v>
      </c>
      <c r="Q74" s="8">
        <f t="shared" si="49"/>
        <v>0.50325000000000009</v>
      </c>
      <c r="R74" s="8">
        <f t="shared" si="50"/>
        <v>0.50825000000000009</v>
      </c>
      <c r="S74" s="8">
        <f t="shared" si="51"/>
        <v>0.48125000000000001</v>
      </c>
      <c r="T74" s="40" t="str">
        <f t="shared" si="52"/>
        <v>---</v>
      </c>
      <c r="U74" s="40" t="str">
        <f t="shared" si="53"/>
        <v>---</v>
      </c>
      <c r="V74" s="36"/>
      <c r="W74" s="8">
        <f t="shared" si="54"/>
        <v>-2561015.75</v>
      </c>
      <c r="X74" s="8">
        <f t="shared" si="55"/>
        <v>-2792873.75</v>
      </c>
      <c r="Y74" s="8">
        <f t="shared" si="56"/>
        <v>-2757430.75</v>
      </c>
      <c r="Z74" s="8">
        <f t="shared" si="57"/>
        <v>-2599622.75</v>
      </c>
      <c r="AA74" s="40" t="str">
        <f t="shared" si="58"/>
        <v>---</v>
      </c>
      <c r="AB74" s="40" t="str">
        <f t="shared" si="59"/>
        <v>---</v>
      </c>
      <c r="AC74" s="36"/>
      <c r="AD74" s="41"/>
      <c r="AE74" s="41"/>
      <c r="AF74" s="41"/>
      <c r="AG74" s="41"/>
      <c r="AH74" s="40" t="s">
        <v>26</v>
      </c>
      <c r="AI74" s="40" t="s">
        <v>26</v>
      </c>
      <c r="AJ74" s="36"/>
      <c r="AK74" s="41" t="e">
        <f t="shared" si="60"/>
        <v>#DIV/0!</v>
      </c>
      <c r="AL74" s="41" t="e">
        <f t="shared" si="61"/>
        <v>#DIV/0!</v>
      </c>
      <c r="AM74" s="41" t="e">
        <f t="shared" si="62"/>
        <v>#NUM!</v>
      </c>
      <c r="AN74" s="42" t="e">
        <f t="shared" si="63"/>
        <v>#DIV/0!</v>
      </c>
      <c r="AO74" s="6"/>
      <c r="AP74" s="40" t="s">
        <v>26</v>
      </c>
      <c r="AQ74" s="40" t="s">
        <v>26</v>
      </c>
      <c r="AR74" s="40" t="s">
        <v>26</v>
      </c>
      <c r="AS74" s="40" t="s">
        <v>26</v>
      </c>
      <c r="AT74" s="40" t="s">
        <v>26</v>
      </c>
      <c r="AU74" s="40" t="s">
        <v>26</v>
      </c>
      <c r="AV74" s="2"/>
    </row>
    <row r="75" spans="1:48" ht="15" customHeight="1" x14ac:dyDescent="0.25">
      <c r="A75" s="4" t="s">
        <v>160</v>
      </c>
      <c r="B75" s="35">
        <f>'Raw Plate Reader Measurements'!$R$37</f>
        <v>0.52200000000000002</v>
      </c>
      <c r="C75" s="35">
        <f>'Raw Plate Reader Measurements'!$R$38</f>
        <v>0.52800000000000002</v>
      </c>
      <c r="D75" s="35">
        <f>'Raw Plate Reader Measurements'!$R$39</f>
        <v>0.55100000000000005</v>
      </c>
      <c r="E75" s="35">
        <f>'Raw Plate Reader Measurements'!$R$40</f>
        <v>0.53700000000000003</v>
      </c>
      <c r="F75" s="5"/>
      <c r="G75" s="5"/>
      <c r="H75" s="36"/>
      <c r="I75" s="35">
        <f>'Raw Plate Reader Measurements'!$G$37</f>
        <v>2414898</v>
      </c>
      <c r="J75" s="35">
        <f>'Raw Plate Reader Measurements'!$G$38</f>
        <v>2350628</v>
      </c>
      <c r="K75" s="35">
        <f>'Raw Plate Reader Measurements'!$G$39</f>
        <v>3287791</v>
      </c>
      <c r="L75" s="35">
        <f>'Raw Plate Reader Measurements'!$G$40</f>
        <v>3296033</v>
      </c>
      <c r="M75" s="5"/>
      <c r="N75" s="5"/>
      <c r="O75" s="36"/>
      <c r="P75" s="8">
        <f t="shared" si="48"/>
        <v>0.47925000000000001</v>
      </c>
      <c r="Q75" s="8">
        <f t="shared" si="49"/>
        <v>0.48525000000000001</v>
      </c>
      <c r="R75" s="8">
        <f t="shared" si="50"/>
        <v>0.50825000000000009</v>
      </c>
      <c r="S75" s="8">
        <f t="shared" si="51"/>
        <v>0.49425000000000002</v>
      </c>
      <c r="T75" s="40" t="str">
        <f t="shared" si="52"/>
        <v>---</v>
      </c>
      <c r="U75" s="40" t="str">
        <f t="shared" si="53"/>
        <v>---</v>
      </c>
      <c r="V75" s="36"/>
      <c r="W75" s="8">
        <f t="shared" si="54"/>
        <v>-3473858.75</v>
      </c>
      <c r="X75" s="8">
        <f t="shared" si="55"/>
        <v>-3538128.75</v>
      </c>
      <c r="Y75" s="8">
        <f t="shared" si="56"/>
        <v>-2600965.75</v>
      </c>
      <c r="Z75" s="8">
        <f t="shared" si="57"/>
        <v>-2592723.75</v>
      </c>
      <c r="AA75" s="40" t="str">
        <f t="shared" si="58"/>
        <v>---</v>
      </c>
      <c r="AB75" s="40" t="str">
        <f t="shared" si="59"/>
        <v>---</v>
      </c>
      <c r="AC75" s="36"/>
      <c r="AD75" s="41"/>
      <c r="AE75" s="41"/>
      <c r="AF75" s="41"/>
      <c r="AG75" s="41"/>
      <c r="AH75" s="40" t="s">
        <v>26</v>
      </c>
      <c r="AI75" s="40" t="s">
        <v>26</v>
      </c>
      <c r="AJ75" s="36"/>
      <c r="AK75" s="41" t="e">
        <f t="shared" si="60"/>
        <v>#DIV/0!</v>
      </c>
      <c r="AL75" s="41" t="e">
        <f t="shared" si="61"/>
        <v>#DIV/0!</v>
      </c>
      <c r="AM75" s="41" t="e">
        <f t="shared" si="62"/>
        <v>#NUM!</v>
      </c>
      <c r="AN75" s="42" t="e">
        <f t="shared" si="63"/>
        <v>#DIV/0!</v>
      </c>
      <c r="AO75" s="6"/>
      <c r="AP75" s="40" t="s">
        <v>26</v>
      </c>
      <c r="AQ75" s="40" t="s">
        <v>26</v>
      </c>
      <c r="AR75" s="40" t="s">
        <v>26</v>
      </c>
      <c r="AS75" s="40" t="s">
        <v>26</v>
      </c>
      <c r="AT75" s="40" t="s">
        <v>26</v>
      </c>
      <c r="AU75" s="40" t="s">
        <v>26</v>
      </c>
      <c r="AV75" s="2"/>
    </row>
    <row r="76" spans="1:48" ht="15" customHeight="1" x14ac:dyDescent="0.25">
      <c r="A76" s="4" t="s">
        <v>161</v>
      </c>
      <c r="B76" s="35">
        <f>'Raw Plate Reader Measurements'!$R$41</f>
        <v>0.55200000000000005</v>
      </c>
      <c r="C76" s="35">
        <f>'Raw Plate Reader Measurements'!$R$42</f>
        <v>0.54400000000000004</v>
      </c>
      <c r="D76" s="35">
        <f>'Raw Plate Reader Measurements'!$R$43</f>
        <v>0.55100000000000005</v>
      </c>
      <c r="E76" s="35">
        <f>'Raw Plate Reader Measurements'!$R$44</f>
        <v>0.54100000000000004</v>
      </c>
      <c r="F76" s="5"/>
      <c r="G76" s="5"/>
      <c r="H76" s="36"/>
      <c r="I76" s="35">
        <f>'Raw Plate Reader Measurements'!$G$41</f>
        <v>3058619</v>
      </c>
      <c r="J76" s="35">
        <f>'Raw Plate Reader Measurements'!$G$42</f>
        <v>3205856</v>
      </c>
      <c r="K76" s="35">
        <f>'Raw Plate Reader Measurements'!$G$43</f>
        <v>3252720</v>
      </c>
      <c r="L76" s="35">
        <f>'Raw Plate Reader Measurements'!$G$44</f>
        <v>2390958</v>
      </c>
      <c r="M76" s="5"/>
      <c r="N76" s="5"/>
      <c r="O76" s="36"/>
      <c r="P76" s="8">
        <f t="shared" si="48"/>
        <v>0.50925000000000009</v>
      </c>
      <c r="Q76" s="8">
        <f t="shared" si="49"/>
        <v>0.50125000000000008</v>
      </c>
      <c r="R76" s="8">
        <f t="shared" si="50"/>
        <v>0.50825000000000009</v>
      </c>
      <c r="S76" s="8">
        <f t="shared" si="51"/>
        <v>0.49825000000000003</v>
      </c>
      <c r="T76" s="40" t="str">
        <f t="shared" si="52"/>
        <v>---</v>
      </c>
      <c r="U76" s="40" t="str">
        <f t="shared" si="53"/>
        <v>---</v>
      </c>
      <c r="V76" s="36"/>
      <c r="W76" s="8">
        <f t="shared" si="54"/>
        <v>-2830137.75</v>
      </c>
      <c r="X76" s="8">
        <f t="shared" si="55"/>
        <v>-2682900.75</v>
      </c>
      <c r="Y76" s="8">
        <f t="shared" si="56"/>
        <v>-2636036.75</v>
      </c>
      <c r="Z76" s="8">
        <f t="shared" si="57"/>
        <v>-3497798.75</v>
      </c>
      <c r="AA76" s="40" t="str">
        <f t="shared" si="58"/>
        <v>---</v>
      </c>
      <c r="AB76" s="40" t="str">
        <f t="shared" si="59"/>
        <v>---</v>
      </c>
      <c r="AC76" s="36"/>
      <c r="AD76" s="41"/>
      <c r="AE76" s="41"/>
      <c r="AF76" s="41"/>
      <c r="AG76" s="41"/>
      <c r="AH76" s="40" t="s">
        <v>26</v>
      </c>
      <c r="AI76" s="40" t="s">
        <v>26</v>
      </c>
      <c r="AJ76" s="36"/>
      <c r="AK76" s="41" t="e">
        <f t="shared" si="60"/>
        <v>#DIV/0!</v>
      </c>
      <c r="AL76" s="41" t="e">
        <f t="shared" si="61"/>
        <v>#DIV/0!</v>
      </c>
      <c r="AM76" s="41" t="e">
        <f t="shared" si="62"/>
        <v>#NUM!</v>
      </c>
      <c r="AN76" s="42" t="e">
        <f t="shared" si="63"/>
        <v>#DIV/0!</v>
      </c>
      <c r="AO76" s="6"/>
      <c r="AP76" s="40" t="s">
        <v>26</v>
      </c>
      <c r="AQ76" s="40" t="s">
        <v>26</v>
      </c>
      <c r="AR76" s="40" t="s">
        <v>26</v>
      </c>
      <c r="AS76" s="40" t="s">
        <v>26</v>
      </c>
      <c r="AT76" s="40" t="s">
        <v>26</v>
      </c>
      <c r="AU76" s="40" t="s">
        <v>26</v>
      </c>
      <c r="AV76" s="2"/>
    </row>
    <row r="77" spans="1:48" ht="15" customHeight="1" x14ac:dyDescent="0.25">
      <c r="A77" s="4" t="s">
        <v>162</v>
      </c>
      <c r="B77" s="35">
        <f>'Raw Plate Reader Measurements'!$S$37</f>
        <v>0.58799999999999997</v>
      </c>
      <c r="C77" s="35">
        <f>'Raw Plate Reader Measurements'!$S$38</f>
        <v>0.60399999999999998</v>
      </c>
      <c r="D77" s="35">
        <f>'Raw Plate Reader Measurements'!$S$39</f>
        <v>0.6</v>
      </c>
      <c r="E77" s="35">
        <f>'Raw Plate Reader Measurements'!$S$40</f>
        <v>0.59199999999999997</v>
      </c>
      <c r="F77" s="5"/>
      <c r="G77" s="5"/>
      <c r="H77" s="36"/>
      <c r="I77" s="35">
        <f>'Raw Plate Reader Measurements'!$H$37</f>
        <v>2924422</v>
      </c>
      <c r="J77" s="35">
        <f>'Raw Plate Reader Measurements'!$H$38</f>
        <v>2407895</v>
      </c>
      <c r="K77" s="35">
        <f>'Raw Plate Reader Measurements'!$H$39</f>
        <v>2772324</v>
      </c>
      <c r="L77" s="35">
        <f>'Raw Plate Reader Measurements'!$H$40</f>
        <v>3192912</v>
      </c>
      <c r="M77" s="5"/>
      <c r="N77" s="5"/>
      <c r="O77" s="36"/>
      <c r="P77" s="8">
        <f t="shared" si="48"/>
        <v>0.54525000000000001</v>
      </c>
      <c r="Q77" s="8">
        <f t="shared" si="49"/>
        <v>0.56125000000000003</v>
      </c>
      <c r="R77" s="8">
        <f t="shared" si="50"/>
        <v>0.55725000000000002</v>
      </c>
      <c r="S77" s="8">
        <f t="shared" si="51"/>
        <v>0.54925000000000002</v>
      </c>
      <c r="T77" s="40" t="str">
        <f t="shared" si="52"/>
        <v>---</v>
      </c>
      <c r="U77" s="40" t="str">
        <f t="shared" si="53"/>
        <v>---</v>
      </c>
      <c r="V77" s="36"/>
      <c r="W77" s="8">
        <f t="shared" si="54"/>
        <v>-2964334.75</v>
      </c>
      <c r="X77" s="8">
        <f t="shared" si="55"/>
        <v>-3480861.75</v>
      </c>
      <c r="Y77" s="8">
        <f t="shared" si="56"/>
        <v>-3116432.75</v>
      </c>
      <c r="Z77" s="8">
        <f t="shared" si="57"/>
        <v>-2695844.75</v>
      </c>
      <c r="AA77" s="40" t="str">
        <f t="shared" si="58"/>
        <v>---</v>
      </c>
      <c r="AB77" s="40" t="str">
        <f t="shared" si="59"/>
        <v>---</v>
      </c>
      <c r="AC77" s="36"/>
      <c r="AD77" s="41"/>
      <c r="AE77" s="41"/>
      <c r="AF77" s="41"/>
      <c r="AG77" s="41"/>
      <c r="AH77" s="40" t="s">
        <v>26</v>
      </c>
      <c r="AI77" s="40" t="s">
        <v>26</v>
      </c>
      <c r="AJ77" s="36"/>
      <c r="AK77" s="41" t="e">
        <f t="shared" si="60"/>
        <v>#DIV/0!</v>
      </c>
      <c r="AL77" s="41" t="e">
        <f t="shared" si="61"/>
        <v>#DIV/0!</v>
      </c>
      <c r="AM77" s="41" t="e">
        <f t="shared" si="62"/>
        <v>#NUM!</v>
      </c>
      <c r="AN77" s="42" t="e">
        <f t="shared" si="63"/>
        <v>#DIV/0!</v>
      </c>
      <c r="AO77" s="6"/>
      <c r="AP77" s="40" t="s">
        <v>26</v>
      </c>
      <c r="AQ77" s="40" t="s">
        <v>26</v>
      </c>
      <c r="AR77" s="40" t="s">
        <v>26</v>
      </c>
      <c r="AS77" s="40" t="s">
        <v>26</v>
      </c>
      <c r="AT77" s="40" t="s">
        <v>26</v>
      </c>
      <c r="AU77" s="40" t="s">
        <v>26</v>
      </c>
      <c r="AV77" s="2"/>
    </row>
    <row r="78" spans="1:48" ht="15" customHeight="1" x14ac:dyDescent="0.25">
      <c r="A78" s="4" t="s">
        <v>163</v>
      </c>
      <c r="B78" s="35">
        <f>'Raw Plate Reader Measurements'!$S$41</f>
        <v>0.47</v>
      </c>
      <c r="C78" s="35">
        <f>'Raw Plate Reader Measurements'!$S$42</f>
        <v>0.51900000000000002</v>
      </c>
      <c r="D78" s="35">
        <f>'Raw Plate Reader Measurements'!$S$43</f>
        <v>0.47</v>
      </c>
      <c r="E78" s="35">
        <f>'Raw Plate Reader Measurements'!$S$44</f>
        <v>0.40300000000000002</v>
      </c>
      <c r="F78" s="5"/>
      <c r="G78" s="5"/>
      <c r="H78" s="36"/>
      <c r="I78" s="35">
        <f>'Raw Plate Reader Measurements'!$H$41</f>
        <v>2634367</v>
      </c>
      <c r="J78" s="35">
        <f>'Raw Plate Reader Measurements'!$H$42</f>
        <v>2424664</v>
      </c>
      <c r="K78" s="35">
        <f>'Raw Plate Reader Measurements'!$H$43</f>
        <v>2508784</v>
      </c>
      <c r="L78" s="35">
        <f>'Raw Plate Reader Measurements'!$H$44</f>
        <v>2350592</v>
      </c>
      <c r="M78" s="5"/>
      <c r="N78" s="5"/>
      <c r="O78" s="36"/>
      <c r="P78" s="8">
        <f t="shared" si="48"/>
        <v>0.42724999999999996</v>
      </c>
      <c r="Q78" s="8">
        <f t="shared" si="49"/>
        <v>0.47625000000000001</v>
      </c>
      <c r="R78" s="8">
        <f t="shared" si="50"/>
        <v>0.42724999999999996</v>
      </c>
      <c r="S78" s="8">
        <f t="shared" si="51"/>
        <v>0.36025000000000001</v>
      </c>
      <c r="T78" s="40" t="str">
        <f t="shared" si="52"/>
        <v>---</v>
      </c>
      <c r="U78" s="40" t="str">
        <f t="shared" si="53"/>
        <v>---</v>
      </c>
      <c r="V78" s="36"/>
      <c r="W78" s="8">
        <f t="shared" si="54"/>
        <v>-3254389.75</v>
      </c>
      <c r="X78" s="8">
        <f t="shared" si="55"/>
        <v>-3464092.75</v>
      </c>
      <c r="Y78" s="8">
        <f t="shared" si="56"/>
        <v>-3379972.75</v>
      </c>
      <c r="Z78" s="8">
        <f t="shared" si="57"/>
        <v>-3538164.75</v>
      </c>
      <c r="AA78" s="40" t="str">
        <f t="shared" si="58"/>
        <v>---</v>
      </c>
      <c r="AB78" s="40" t="str">
        <f t="shared" si="59"/>
        <v>---</v>
      </c>
      <c r="AC78" s="36"/>
      <c r="AD78" s="41"/>
      <c r="AE78" s="41"/>
      <c r="AF78" s="41"/>
      <c r="AG78" s="41"/>
      <c r="AH78" s="40" t="s">
        <v>26</v>
      </c>
      <c r="AI78" s="40" t="s">
        <v>26</v>
      </c>
      <c r="AJ78" s="36"/>
      <c r="AK78" s="41" t="e">
        <f t="shared" si="60"/>
        <v>#DIV/0!</v>
      </c>
      <c r="AL78" s="41" t="e">
        <f t="shared" si="61"/>
        <v>#DIV/0!</v>
      </c>
      <c r="AM78" s="41" t="e">
        <f t="shared" si="62"/>
        <v>#NUM!</v>
      </c>
      <c r="AN78" s="42" t="e">
        <f t="shared" si="63"/>
        <v>#DIV/0!</v>
      </c>
      <c r="AO78" s="6"/>
      <c r="AP78" s="40" t="s">
        <v>26</v>
      </c>
      <c r="AQ78" s="40" t="s">
        <v>26</v>
      </c>
      <c r="AR78" s="40" t="s">
        <v>26</v>
      </c>
      <c r="AS78" s="40" t="s">
        <v>26</v>
      </c>
      <c r="AT78" s="40" t="s">
        <v>26</v>
      </c>
      <c r="AU78" s="40" t="s">
        <v>26</v>
      </c>
      <c r="AV78" s="2"/>
    </row>
    <row r="79" spans="1:48" ht="15" customHeight="1" x14ac:dyDescent="0.25">
      <c r="A79" s="4" t="s">
        <v>164</v>
      </c>
      <c r="B79" s="35">
        <f>'Raw Plate Reader Measurements'!$T$37</f>
        <v>0.57699999999999996</v>
      </c>
      <c r="C79" s="35">
        <f>'Raw Plate Reader Measurements'!$T$38</f>
        <v>0.58599999999999997</v>
      </c>
      <c r="D79" s="35">
        <f>'Raw Plate Reader Measurements'!$T$39</f>
        <v>0.58699999999999997</v>
      </c>
      <c r="E79" s="35">
        <f>'Raw Plate Reader Measurements'!$T$40</f>
        <v>0.57599999999999996</v>
      </c>
      <c r="F79" s="5"/>
      <c r="G79" s="5"/>
      <c r="H79" s="36"/>
      <c r="I79" s="35">
        <f>'Raw Plate Reader Measurements'!$I$37</f>
        <v>3122680</v>
      </c>
      <c r="J79" s="35">
        <f>'Raw Plate Reader Measurements'!$I$38</f>
        <v>2974347</v>
      </c>
      <c r="K79" s="35">
        <f>'Raw Plate Reader Measurements'!$I$39</f>
        <v>3120903</v>
      </c>
      <c r="L79" s="35">
        <f>'Raw Plate Reader Measurements'!$I$40</f>
        <v>2896440</v>
      </c>
      <c r="M79" s="5"/>
      <c r="N79" s="5"/>
      <c r="O79" s="36"/>
      <c r="P79" s="8">
        <f t="shared" si="48"/>
        <v>0.53425</v>
      </c>
      <c r="Q79" s="8">
        <f t="shared" si="49"/>
        <v>0.54325000000000001</v>
      </c>
      <c r="R79" s="8">
        <f t="shared" si="50"/>
        <v>0.54425000000000001</v>
      </c>
      <c r="S79" s="8">
        <f t="shared" si="51"/>
        <v>0.53325</v>
      </c>
      <c r="T79" s="40" t="str">
        <f t="shared" si="52"/>
        <v>---</v>
      </c>
      <c r="U79" s="40" t="str">
        <f t="shared" si="53"/>
        <v>---</v>
      </c>
      <c r="V79" s="36"/>
      <c r="W79" s="8">
        <f t="shared" si="54"/>
        <v>-2766076.75</v>
      </c>
      <c r="X79" s="8">
        <f t="shared" si="55"/>
        <v>-2914409.75</v>
      </c>
      <c r="Y79" s="8">
        <f t="shared" si="56"/>
        <v>-2767853.75</v>
      </c>
      <c r="Z79" s="8">
        <f t="shared" si="57"/>
        <v>-2992316.75</v>
      </c>
      <c r="AA79" s="40" t="str">
        <f t="shared" si="58"/>
        <v>---</v>
      </c>
      <c r="AB79" s="40" t="str">
        <f t="shared" si="59"/>
        <v>---</v>
      </c>
      <c r="AC79" s="36"/>
      <c r="AD79" s="41"/>
      <c r="AE79" s="41"/>
      <c r="AF79" s="41"/>
      <c r="AG79" s="41"/>
      <c r="AH79" s="40" t="s">
        <v>26</v>
      </c>
      <c r="AI79" s="40" t="s">
        <v>26</v>
      </c>
      <c r="AJ79" s="36"/>
      <c r="AK79" s="41" t="e">
        <f t="shared" si="60"/>
        <v>#DIV/0!</v>
      </c>
      <c r="AL79" s="41" t="e">
        <f t="shared" si="61"/>
        <v>#DIV/0!</v>
      </c>
      <c r="AM79" s="41" t="e">
        <f t="shared" si="62"/>
        <v>#NUM!</v>
      </c>
      <c r="AN79" s="42" t="e">
        <f t="shared" si="63"/>
        <v>#DIV/0!</v>
      </c>
      <c r="AO79" s="6"/>
      <c r="AP79" s="40" t="s">
        <v>26</v>
      </c>
      <c r="AQ79" s="40" t="s">
        <v>26</v>
      </c>
      <c r="AR79" s="40" t="s">
        <v>26</v>
      </c>
      <c r="AS79" s="40" t="s">
        <v>26</v>
      </c>
      <c r="AT79" s="40" t="s">
        <v>26</v>
      </c>
      <c r="AU79" s="40" t="s">
        <v>26</v>
      </c>
      <c r="AV79" s="2"/>
    </row>
    <row r="80" spans="1:48" ht="15" customHeight="1" x14ac:dyDescent="0.25">
      <c r="A80" s="4" t="s">
        <v>165</v>
      </c>
      <c r="B80" s="35">
        <f>'Raw Plate Reader Measurements'!$T$41</f>
        <v>0.57799999999999996</v>
      </c>
      <c r="C80" s="35">
        <f>'Raw Plate Reader Measurements'!$T$42</f>
        <v>0.59399999999999997</v>
      </c>
      <c r="D80" s="35">
        <f>'Raw Plate Reader Measurements'!$T$43</f>
        <v>0.58899999999999997</v>
      </c>
      <c r="E80" s="35">
        <f>'Raw Plate Reader Measurements'!$T$44</f>
        <v>0.58699999999999997</v>
      </c>
      <c r="F80" s="5"/>
      <c r="G80" s="5"/>
      <c r="H80" s="36"/>
      <c r="I80" s="35">
        <f>'Raw Plate Reader Measurements'!$I$41</f>
        <v>3178630</v>
      </c>
      <c r="J80" s="35">
        <f>'Raw Plate Reader Measurements'!$I$42</f>
        <v>3083746</v>
      </c>
      <c r="K80" s="35">
        <f>'Raw Plate Reader Measurements'!$I$43</f>
        <v>2708730</v>
      </c>
      <c r="L80" s="35">
        <f>'Raw Plate Reader Measurements'!$I$44</f>
        <v>3160591</v>
      </c>
      <c r="M80" s="5"/>
      <c r="N80" s="5"/>
      <c r="O80" s="36"/>
      <c r="P80" s="8">
        <f t="shared" si="48"/>
        <v>0.53525</v>
      </c>
      <c r="Q80" s="8">
        <f t="shared" si="49"/>
        <v>0.55125000000000002</v>
      </c>
      <c r="R80" s="8">
        <f t="shared" si="50"/>
        <v>0.54625000000000001</v>
      </c>
      <c r="S80" s="8">
        <f t="shared" si="51"/>
        <v>0.54425000000000001</v>
      </c>
      <c r="T80" s="40" t="str">
        <f t="shared" si="52"/>
        <v>---</v>
      </c>
      <c r="U80" s="40" t="str">
        <f t="shared" si="53"/>
        <v>---</v>
      </c>
      <c r="V80" s="36"/>
      <c r="W80" s="8">
        <f t="shared" si="54"/>
        <v>-2710126.75</v>
      </c>
      <c r="X80" s="8">
        <f t="shared" si="55"/>
        <v>-2805010.75</v>
      </c>
      <c r="Y80" s="8">
        <f t="shared" si="56"/>
        <v>-3180026.75</v>
      </c>
      <c r="Z80" s="8">
        <f t="shared" si="57"/>
        <v>-2728165.75</v>
      </c>
      <c r="AA80" s="40" t="str">
        <f t="shared" si="58"/>
        <v>---</v>
      </c>
      <c r="AB80" s="40" t="str">
        <f t="shared" si="59"/>
        <v>---</v>
      </c>
      <c r="AC80" s="36"/>
      <c r="AD80" s="41"/>
      <c r="AE80" s="41"/>
      <c r="AF80" s="41"/>
      <c r="AG80" s="41"/>
      <c r="AH80" s="40" t="s">
        <v>26</v>
      </c>
      <c r="AI80" s="40" t="s">
        <v>26</v>
      </c>
      <c r="AJ80" s="36"/>
      <c r="AK80" s="41" t="e">
        <f t="shared" si="60"/>
        <v>#DIV/0!</v>
      </c>
      <c r="AL80" s="41" t="e">
        <f t="shared" si="61"/>
        <v>#DIV/0!</v>
      </c>
      <c r="AM80" s="41" t="e">
        <f t="shared" si="62"/>
        <v>#NUM!</v>
      </c>
      <c r="AN80" s="42" t="e">
        <f t="shared" si="63"/>
        <v>#DIV/0!</v>
      </c>
      <c r="AO80" s="6"/>
      <c r="AP80" s="40" t="s">
        <v>26</v>
      </c>
      <c r="AQ80" s="40" t="s">
        <v>26</v>
      </c>
      <c r="AR80" s="40" t="s">
        <v>26</v>
      </c>
      <c r="AS80" s="40" t="s">
        <v>26</v>
      </c>
      <c r="AT80" s="40" t="s">
        <v>26</v>
      </c>
      <c r="AU80" s="40" t="s">
        <v>26</v>
      </c>
      <c r="AV80" s="2"/>
    </row>
  </sheetData>
  <phoneticPr fontId="6" type="noConversion"/>
  <pageMargins left="0.75" right="0.75" top="1" bottom="1" header="0.5" footer="0.5"/>
  <pageSetup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OD600 reference point</vt:lpstr>
      <vt:lpstr>Fluorescein standard curve</vt:lpstr>
      <vt:lpstr>Raw Plate Reader Measurements</vt:lpstr>
      <vt:lpstr>Fluorescence Measurement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余弘毅</dc:creator>
  <cp:lastModifiedBy>PC</cp:lastModifiedBy>
  <dcterms:created xsi:type="dcterms:W3CDTF">2017-08-26T16:05:20Z</dcterms:created>
  <dcterms:modified xsi:type="dcterms:W3CDTF">2017-09-17T12:40:10Z</dcterms:modified>
</cp:coreProperties>
</file>