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OD600 reference point" sheetId="1" state="visible" r:id="rId2"/>
    <sheet name="Fluorescein standard curve" sheetId="2" state="visible" r:id="rId3"/>
    <sheet name="Raw Plate Reader Measurements" sheetId="3" state="visible" r:id="rId4"/>
    <sheet name="Fluorescence Measurement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<sst xmlns="http://schemas.openxmlformats.org/spreadsheetml/2006/main" count="385" uniqueCount="165">
  <si>
    <t>LUDOX-HS40</t>
  </si>
  <si>
    <t>H2O</t>
  </si>
  <si>
    <t>Replicate 1</t>
  </si>
  <si>
    <t>Enter Abs600 absorbance measurements into blue cells</t>
  </si>
  <si>
    <t>Replicate 2</t>
  </si>
  <si>
    <t>Gold cells are calculated</t>
  </si>
  <si>
    <t>Replicate 3</t>
  </si>
  <si>
    <t>Replicate 4</t>
  </si>
  <si>
    <t>Arith. Mean</t>
  </si>
  <si>
    <t>Corrected Abs600</t>
  </si>
  <si>
    <t>Corrected value is particle-only contribution</t>
  </si>
  <si>
    <t>Reference OD600</t>
  </si>
  <si>
    <t>Reference value is for 100uL of LUDOX-HS40 in a well of a standard 96-well flat-bottom plate</t>
  </si>
  <si>
    <t>OD600/Abs600</t>
  </si>
  <si>
    <t>Corrected value = scaling factor * measured value</t>
  </si>
  <si>
    <t>uM Fluorescein</t>
  </si>
  <si>
    <t>Enter fluorescence measurements into blue cells</t>
  </si>
  <si>
    <t>Values measured are fluorescence from 100uL of X uM fluorescein solution</t>
  </si>
  <si>
    <t>Arith. Std.Dev.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</si>
  <si>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</si>
  <si>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</si>
  <si>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</si>
  <si>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</si>
  <si>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</si>
  <si>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uM Fluorescein/a.u.</t>
  </si>
  <si>
    <t>Mean um Fluorescein/a.u.</t>
  </si>
  <si>
    <t>Mean of med-high levels: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</si>
  <si>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</si>
  <si>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</si>
  <si>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Raw Plate Readings</t>
  </si>
  <si>
    <t>If you followed the recommended plate layout:</t>
  </si>
  <si>
    <t>Copy fluorescence and Abs600 measurements from your plate reader into blue cells</t>
  </si>
  <si>
    <t>They will automatically propagate into the correct locations in the Fluorescence Measurement Sheet</t>
  </si>
  <si>
    <t>Fluorescence Raw Readings:</t>
  </si>
  <si>
    <t>Abs600 Raw Readings:</t>
  </si>
  <si>
    <t>Hour 0:</t>
  </si>
  <si>
    <t>Neg. Control</t>
  </si>
  <si>
    <t>Pos. Control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</si>
  <si>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</si>
  <si>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</si>
  <si>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</si>
  <si>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</si>
  <si>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</si>
  <si>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</si>
  <si>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</si>
  <si>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Colony 1, Replicate 1</t>
  </si>
  <si>
    <t>Colony 1, Replicate 2</t>
  </si>
  <si>
    <t>Colony 1, Replicate 3</t>
  </si>
  <si>
    <t>Colony 1, Replicate 4</t>
  </si>
  <si>
    <t>Colony 2, Replicate 1</t>
  </si>
  <si>
    <t>Colony 2, Replicate 2</t>
  </si>
  <si>
    <t>Colony 2, Replicate 3</t>
  </si>
  <si>
    <t>Colony 2, Replicate 4</t>
  </si>
  <si>
    <t>Hour 2:</t>
  </si>
  <si>
    <t>Hour 4:</t>
  </si>
  <si>
    <t>Hour 6:</t>
  </si>
  <si>
    <t>Plate pattern: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</si>
  <si>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</si>
  <si>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</si>
  <si>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</si>
  <si>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</si>
  <si>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</si>
  <si>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</si>
  <si>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</si>
  <si>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</si>
  <si>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</si>
  <si>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</si>
  <si>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</si>
  <si>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</si>
  <si>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</si>
  <si>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</si>
  <si>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</si>
  <si>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</si>
  <si>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</si>
  <si>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</si>
  <si>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</si>
  <si>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</si>
  <si>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</si>
  <si>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</si>
  <si>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</si>
  <si>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</si>
  <si>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</si>
  <si>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</si>
  <si>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</si>
  <si>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</si>
  <si>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</si>
  <si>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</si>
  <si>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</si>
  <si>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</si>
  <si>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</si>
  <si>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</si>
  <si>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</si>
  <si>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</si>
  <si>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</si>
  <si>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</si>
  <si>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</si>
  <si>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</si>
  <si>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</si>
  <si>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</si>
  <si>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</si>
  <si>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</si>
  <si>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</si>
  <si>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</si>
  <si>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</si>
  <si>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</si>
  <si>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</si>
  <si>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</si>
  <si>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</si>
  <si>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</si>
  <si>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</si>
  <si>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</si>
  <si>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</si>
  <si>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</si>
  <si>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</si>
  <si>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</si>
  <si>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</si>
  <si>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</si>
  <si>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</si>
  <si>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</si>
  <si>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</si>
  <si>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</si>
  <si>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</si>
  <si>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</si>
  <si>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</si>
  <si>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</si>
  <si>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</si>
  <si>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</si>
  <si>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</si>
  <si>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</si>
  <si>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Unit Scaling Factors:</t>
  </si>
  <si>
    <t>These are imported from the prior two sheets</t>
  </si>
  <si>
    <t>Enter fluorescence and Abs600 measurements into blue cells on "Raw Plate Reader Measurements"</t>
  </si>
  <si>
    <t>They will be copied into the green cells on this sheet.</t>
  </si>
  <si>
    <t>If you have more replicates, unhide the extra columns</t>
  </si>
  <si>
    <t>Experimental Values:</t>
  </si>
  <si>
    <t>Raw Abs600</t>
  </si>
  <si>
    <t>Raw Fluorescence</t>
  </si>
  <si>
    <t>Sample set:</t>
  </si>
  <si>
    <t>Replicate 5</t>
  </si>
  <si>
    <t>Replicate 6</t>
  </si>
  <si>
    <t>Blank media</t>
  </si>
  <si>
    <t>Blank mean:</t>
  </si>
  <si>
    <t>OD - Background</t>
  </si>
  <si>
    <t>Fluorescence - Background</t>
  </si>
  <si>
    <t>uM Fluorescein / OD600</t>
  </si>
  <si>
    <t>Summary Statistics</t>
  </si>
  <si>
    <t>Ln uM FITC / OD600</t>
  </si>
  <si>
    <t>Geo. Mean</t>
  </si>
  <si>
    <t>Geo. Std. Dev.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</si>
  <si>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</si>
  <si>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</si>
  <si>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</si>
  <si>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</si>
  <si>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1)</t>
  </si>
  <si>
    <t>Test Device 1: J23101.BCD2.E0040.B0015 (Colony 2)</t>
  </si>
  <si>
    <t>Test Device 2: J23106.BCD2.E0040.B0015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</si>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</sst>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"/>
    <numFmt numFmtId="168" formatCode="0.00E+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sz val="9"/>
      <color rgb="FF333333"/>
      <name val="Calibri"/>
      <family val="2"/>
    </font>
    <font>
      <sz val="10"/>
      <color rgb="FF595959"/>
      <name val="Calibri"/>
      <family val="2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00CCFF"/>
        <bgColor rgb="FF33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4F81BD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sz="1400" spc="-1">
                <a:solidFill>
                  <a:srgbClr val="595959"/>
                </a:solidFill>
                <a:latin typeface="Calibri"/>
              </a:defRPr>
            </a:pPr>
            <a:r>
              <a:rPr sz="1400" spc="-1">
                <a:solidFill>
                  <a:srgbClr val="595959"/>
                </a:solidFill>
                <a:latin typeface="Calibri"/>
              </a:rPr>
              <a:t>Fluorescein Standard Curve</a:t>
            </a:r>
          </a:p>
        </c:rich>
      </c:tx>
      <c:layout>
        <c:manualLayout>
          <c:xMode val="edge"/>
          <c:yMode val="edge"/>
          <c:x val="0.305246126081274"/>
          <c:y val="0.0374338803743388"/>
        </c:manualLayout>
      </c:layout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4f81bd"/>
            </a:solidFill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338.690615951097</c:v>
                  </c:pt>
                  <c:pt idx="1">
                    <c:v>361.265714767768</c:v>
                  </c:pt>
                  <c:pt idx="2">
                    <c:v>206.275705468838</c:v>
                  </c:pt>
                  <c:pt idx="3">
                    <c:v>121.65079805191</c:v>
                  </c:pt>
                  <c:pt idx="4">
                    <c:v>106.138180375081</c:v>
                  </c:pt>
                  <c:pt idx="5">
                    <c:v>54.9254267165946</c:v>
                  </c:pt>
                  <c:pt idx="6">
                    <c:v>42.6168589488557</c:v>
                  </c:pt>
                  <c:pt idx="7">
                    <c:v>9.50894315894253</c:v>
                  </c:pt>
                  <c:pt idx="8">
                    <c:v>5.24069015811213</c:v>
                  </c:pt>
                  <c:pt idx="9">
                    <c:v>5.94677783902061</c:v>
                  </c:pt>
                  <c:pt idx="10">
                    <c:v>0.982598595561788</c:v>
                  </c:pt>
                  <c:pt idx="11">
                    <c:v>1.87583161557747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338.690615951097</c:v>
                  </c:pt>
                  <c:pt idx="1">
                    <c:v>361.265714767768</c:v>
                  </c:pt>
                  <c:pt idx="2">
                    <c:v>206.275705468838</c:v>
                  </c:pt>
                  <c:pt idx="3">
                    <c:v>121.65079805191</c:v>
                  </c:pt>
                  <c:pt idx="4">
                    <c:v>106.138180375081</c:v>
                  </c:pt>
                  <c:pt idx="5">
                    <c:v>54.9254267165946</c:v>
                  </c:pt>
                  <c:pt idx="6">
                    <c:v>42.6168589488557</c:v>
                  </c:pt>
                  <c:pt idx="7">
                    <c:v>9.50894315894253</c:v>
                  </c:pt>
                  <c:pt idx="8">
                    <c:v>5.24069015811213</c:v>
                  </c:pt>
                  <c:pt idx="9">
                    <c:v>5.94677783902061</c:v>
                  </c:pt>
                  <c:pt idx="10">
                    <c:v>0.982598595561788</c:v>
                  </c:pt>
                  <c:pt idx="11">
                    <c:v>1.87583161557747</c:v>
                  </c:pt>
                </c:numCache>
              </c:numRef>
            </c:minus>
          </c:errBars>
          <c:errBars>
            <c:errDir val="x"/>
            <c:errBarType val="plus"/>
            <c:errValType val="fixedVal"/>
            <c:noEndCap val="0"/>
            <c:val val="0"/>
          </c:errBars>
          <c:xVal>
            <c:numRef>
              <c:f>'Fluorescein standard curve'!$B$1:$M$1</c:f>
              <c:numCache>
                <c:formatCode>General</c:formatCode>
                <c:ptCount val="12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7142</c:v>
                </c:pt>
                <c:pt idx="1">
                  <c:v>5432.25</c:v>
                </c:pt>
                <c:pt idx="2">
                  <c:v>3286.5</c:v>
                </c:pt>
                <c:pt idx="3">
                  <c:v>1892.75</c:v>
                </c:pt>
                <c:pt idx="4">
                  <c:v>959.7</c:v>
                </c:pt>
                <c:pt idx="5">
                  <c:v>475.225</c:v>
                </c:pt>
                <c:pt idx="6">
                  <c:v>262.15</c:v>
                </c:pt>
                <c:pt idx="7">
                  <c:v>143.1</c:v>
                </c:pt>
                <c:pt idx="8">
                  <c:v>63.885</c:v>
                </c:pt>
                <c:pt idx="9">
                  <c:v>33.975</c:v>
                </c:pt>
                <c:pt idx="10">
                  <c:v>15.715</c:v>
                </c:pt>
                <c:pt idx="11">
                  <c:v>8.59375</c:v>
                </c:pt>
              </c:numCache>
            </c:numRef>
          </c:yVal>
          <c:smooth val="1"/>
        </c:ser>
        <c:axId val="43774191"/>
        <c:axId val="16976547"/>
      </c:scatterChart>
      <c:valAx>
        <c:axId val="43774191"/>
        <c:scaling>
          <c:orientation val="minMax"/>
          <c:max val="50"/>
          <c:min val="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spc="-1">
                    <a:solidFill>
                      <a:srgbClr val="595959"/>
                    </a:solidFill>
                    <a:latin typeface="Calibri"/>
                  </a:rPr>
                  <a:t>Fluorescein Concentration (uM)</a:t>
                </a:r>
              </a:p>
            </c:rich>
          </c:tx>
          <c:overlay val="0"/>
        </c:title>
        <c:numFmt formatCode="0,0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sz="900" spc="-1">
                <a:solidFill>
                  <a:srgbClr val="333333"/>
                </a:solidFill>
                <a:latin typeface="Calibri"/>
                <a:ea typeface="Calibri"/>
              </a:defRPr>
            </a:pPr>
          </a:p>
        </c:txPr>
        <c:crossAx val="16976547"/>
        <c:crosses val="autoZero"/>
      </c:valAx>
      <c:valAx>
        <c:axId val="1697654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spc="-1">
                    <a:solidFill>
                      <a:srgbClr val="595959"/>
                    </a:solidFill>
                    <a:latin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166905221233"/>
              <c:y val="0.331479723314797"/>
            </c:manualLayout>
          </c:layout>
          <c:overlay val="0"/>
        </c:title>
        <c:numFmt formatCode="Standard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sz="900" spc="-1">
                <a:solidFill>
                  <a:srgbClr val="333333"/>
                </a:solidFill>
                <a:latin typeface="Calibri"/>
                <a:ea typeface="Calibri"/>
              </a:defRPr>
            </a:pPr>
          </a:p>
        </c:txPr>
        <c:crossAx val="43774191"/>
        <c:crosses val="autoZero"/>
      </c:valAx>
      <c:spPr>
        <a:noFill/>
        <a:ln w="2556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/>
          <a:lstStyle/>
          <a:p>
            <a:pPr>
              <a:defRPr sz="1400" spc="-1">
                <a:solidFill>
                  <a:srgbClr val="595959"/>
                </a:solidFill>
                <a:latin typeface="Calibri"/>
              </a:defRPr>
            </a:pPr>
            <a:r>
              <a:rPr sz="1400" spc="-1">
                <a:solidFill>
                  <a:srgbClr val="595959"/>
                </a:solidFill>
                <a:latin typeface="Calibri"/>
              </a:rPr>
              <a:t>Fluorescein Standard Curve (log scale)</a:t>
            </a:r>
          </a:p>
        </c:rich>
      </c:tx>
      <c:layout>
        <c:manualLayout>
          <c:xMode val="edge"/>
          <c:yMode val="edge"/>
          <c:x val="0.249532243981539"/>
          <c:y val="0.0423165604231656"/>
        </c:manualLayout>
      </c:layout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4f81bd"/>
            </a:solidFill>
            <a:ln w="19080">
              <a:solidFill>
                <a:srgbClr val="4f81bd"/>
              </a:solidFill>
              <a:round/>
            </a:ln>
          </c:spPr>
          <c:marker>
            <c:symbol val="square"/>
            <c:size val="5"/>
            <c:spPr>
              <a:solidFill>
                <a:srgbClr val="4f81bd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'Fluorescein standard curve'!$B$1:$L$1</c:f>
              <c:numCache>
                <c:formatCode>General</c:formatCode>
                <c:ptCount val="11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7142</c:v>
                </c:pt>
                <c:pt idx="1">
                  <c:v>5432.25</c:v>
                </c:pt>
                <c:pt idx="2">
                  <c:v>3286.5</c:v>
                </c:pt>
                <c:pt idx="3">
                  <c:v>1892.75</c:v>
                </c:pt>
                <c:pt idx="4">
                  <c:v>959.7</c:v>
                </c:pt>
                <c:pt idx="5">
                  <c:v>475.225</c:v>
                </c:pt>
                <c:pt idx="6">
                  <c:v>262.15</c:v>
                </c:pt>
                <c:pt idx="7">
                  <c:v>143.1</c:v>
                </c:pt>
                <c:pt idx="8">
                  <c:v>63.885</c:v>
                </c:pt>
                <c:pt idx="9">
                  <c:v>33.975</c:v>
                </c:pt>
                <c:pt idx="10">
                  <c:v>15.715</c:v>
                </c:pt>
              </c:numCache>
            </c:numRef>
          </c:yVal>
          <c:smooth val="1"/>
        </c:ser>
        <c:axId val="66406348"/>
        <c:axId val="1205681"/>
      </c:scatterChart>
      <c:valAx>
        <c:axId val="66406348"/>
        <c:scaling>
          <c:logBase val="10"/>
          <c:orientation val="minMax"/>
          <c:max val="100"/>
          <c:min val="0.01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spc="-1">
                    <a:solidFill>
                      <a:srgbClr val="595959"/>
                    </a:solidFill>
                    <a:latin typeface="Calibri"/>
                  </a:rPr>
                  <a:t>Fluorescein Concentration (uM)</a:t>
                </a:r>
              </a:p>
            </c:rich>
          </c:tx>
          <c:overlay val="0"/>
        </c:title>
        <c:numFmt formatCode="0,0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sz="900" spc="-1">
                <a:solidFill>
                  <a:srgbClr val="333333"/>
                </a:solidFill>
                <a:latin typeface="Calibri"/>
                <a:ea typeface="Calibri"/>
              </a:defRPr>
            </a:pPr>
          </a:p>
        </c:txPr>
        <c:crossAx val="1205681"/>
        <c:crosses val="autoZero"/>
      </c:valAx>
      <c:valAx>
        <c:axId val="1205681"/>
        <c:scaling>
          <c:logBase val="10"/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spc="-1">
                    <a:solidFill>
                      <a:srgbClr val="595959"/>
                    </a:solidFill>
                    <a:latin typeface="Calibri"/>
                  </a:rPr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028190096046"/>
              <c:y val="0.331479723314797"/>
            </c:manualLayout>
          </c:layout>
          <c:overlay val="0"/>
        </c:title>
        <c:numFmt formatCode="Standard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p>
            <a:pPr>
              <a:defRPr sz="900" spc="-1">
                <a:solidFill>
                  <a:srgbClr val="333333"/>
                </a:solidFill>
                <a:latin typeface="Calibri"/>
                <a:ea typeface="Calibri"/>
              </a:defRPr>
            </a:pPr>
          </a:p>
        </c:txPr>
        <c:crossAx val="66406348"/>
        <c:crossesAt val="0.2"/>
      </c:valAx>
      <c:spPr>
        <a:noFill/>
        <a:ln w="2556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293760</xdr:colOff>
      <xdr:row>8</xdr:row>
      <xdr:rowOff>153720</xdr:rowOff>
    </xdr:from>
    <xdr:to>
      <xdr:col>6</xdr:col>
      <xdr:colOff>610920</xdr:colOff>
      <xdr:row>23</xdr:row>
      <xdr:rowOff>140400</xdr:rowOff>
    </xdr:to>
    <xdr:graphicFrame>
      <xdr:nvGraphicFramePr>
        <xdr:cNvPr id="0" name="Chart 2"/>
        <xdr:cNvGraphicFramePr/>
      </xdr:nvGraphicFramePr>
      <xdr:xfrm>
        <a:off x="293760" y="1565640"/>
        <a:ext cx="5784480" cy="265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293760</xdr:colOff>
      <xdr:row>9</xdr:row>
      <xdr:rowOff>1440</xdr:rowOff>
    </xdr:from>
    <xdr:to>
      <xdr:col>14</xdr:col>
      <xdr:colOff>598320</xdr:colOff>
      <xdr:row>23</xdr:row>
      <xdr:rowOff>165960</xdr:rowOff>
    </xdr:to>
    <xdr:graphicFrame>
      <xdr:nvGraphicFramePr>
        <xdr:cNvPr id="1" name="Chart 2"/>
        <xdr:cNvGraphicFramePr/>
      </xdr:nvGraphicFramePr>
      <xdr:xfrm>
        <a:off x="6541920" y="1591200"/>
        <a:ext cx="5771880" cy="265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4"/>
  <cols>
    <col collapsed="false" hidden="false" max="1" min="1" style="0" width="15.7449392712551"/>
    <col collapsed="false" hidden="false" max="2" min="2" style="0" width="10.3886639676113"/>
    <col collapsed="false" hidden="false" max="1025" min="3" style="0" width="8.78542510121457"/>
  </cols>
  <sheetData>
    <row r="1" customFormat="false" ht="14" hidden="false" customHeight="false" outlineLevel="0" collapsed="false">
      <c r="B1" s="0" t="s">
        <v>0</v>
      </c>
      <c r="C1" s="0" t="s">
        <v>1</v>
      </c>
    </row>
    <row r="2" customFormat="false" ht="13.8" hidden="false" customHeight="false" outlineLevel="0" collapsed="false">
      <c r="A2" s="0" t="s">
        <v>2</v>
      </c>
      <c r="B2" s="1" t="n">
        <v>0.044</v>
      </c>
      <c r="C2" s="1" t="n">
        <v>0.033</v>
      </c>
      <c r="E2" s="2" t="s">
        <v>3</v>
      </c>
    </row>
    <row r="3" customFormat="false" ht="13.8" hidden="false" customHeight="false" outlineLevel="0" collapsed="false">
      <c r="A3" s="0" t="s">
        <v>4</v>
      </c>
      <c r="B3" s="1" t="n">
        <v>0.049</v>
      </c>
      <c r="C3" s="1" t="n">
        <v>0.035</v>
      </c>
      <c r="E3" s="2" t="s">
        <v>5</v>
      </c>
    </row>
    <row r="4" customFormat="false" ht="13.8" hidden="false" customHeight="false" outlineLevel="0" collapsed="false">
      <c r="A4" s="0" t="s">
        <v>6</v>
      </c>
      <c r="B4" s="1" t="n">
        <v>0.048</v>
      </c>
      <c r="C4" s="1" t="n">
        <v>0.033</v>
      </c>
    </row>
    <row r="5" customFormat="false" ht="13.8" hidden="false" customHeight="false" outlineLevel="0" collapsed="false">
      <c r="A5" s="0" t="s">
        <v>7</v>
      </c>
      <c r="B5" s="1" t="n">
        <v>0.045</v>
      </c>
      <c r="C5" s="1" t="n">
        <v>0.035</v>
      </c>
    </row>
    <row r="6" customFormat="false" ht="14" hidden="false" customHeight="false" outlineLevel="0" collapsed="false">
      <c r="A6" s="0" t="s">
        <v>8</v>
      </c>
      <c r="B6" s="3" t="n">
        <f aca="false">AVERAGE(B2:B5)</f>
        <v>0.0465</v>
      </c>
      <c r="C6" s="3" t="n">
        <f aca="false">AVERAGE(C2:C5)</f>
        <v>0.034</v>
      </c>
    </row>
    <row r="7" customFormat="false" ht="14" hidden="false" customHeight="false" outlineLevel="0" collapsed="false">
      <c r="A7" s="0" t="s">
        <v>9</v>
      </c>
      <c r="B7" s="4" t="n">
        <f aca="false">$B$6-$C$6</f>
        <v>0.0125</v>
      </c>
      <c r="E7" s="5" t="s">
        <v>10</v>
      </c>
    </row>
    <row r="8" customFormat="false" ht="14" hidden="false" customHeight="false" outlineLevel="0" collapsed="false">
      <c r="A8" s="0" t="s">
        <v>11</v>
      </c>
      <c r="B8" s="4" t="n">
        <v>0.0425</v>
      </c>
      <c r="E8" s="5" t="s">
        <v>12</v>
      </c>
    </row>
    <row r="9" customFormat="false" ht="14" hidden="false" customHeight="false" outlineLevel="0" collapsed="false">
      <c r="A9" s="0" t="s">
        <v>13</v>
      </c>
      <c r="B9" s="4" t="n">
        <f aca="false">$B$8/$B$7</f>
        <v>3.4</v>
      </c>
      <c r="E9" s="5" t="s">
        <v>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0"/>
  <sheetViews>
    <sheetView windowProtection="false" showFormulas="false" showGridLines="true" showRowColHeaders="true" showZeros="true" rightToLeft="false" tabSelected="true" showOutlineSymbols="true" defaultGridColor="true" view="normal" topLeftCell="H2" colorId="64" zoomScale="100" zoomScaleNormal="100" zoomScalePageLayoutView="100" workbookViewId="0">
      <selection pane="topLeft" activeCell="O26" activeCellId="0" sqref="O26"/>
    </sheetView>
  </sheetViews>
  <sheetFormatPr defaultRowHeight="14"/>
  <cols>
    <col collapsed="false" hidden="false" max="1" min="1" style="0" width="17.5668016194332"/>
    <col collapsed="false" hidden="false" max="1025" min="2" style="0" width="8.78542510121457"/>
  </cols>
  <sheetData>
    <row r="1" customFormat="false" ht="14" hidden="false" customHeight="false" outlineLevel="0" collapsed="false">
      <c r="A1" s="0" t="s">
        <v>15</v>
      </c>
      <c r="B1" s="6" t="n">
        <v>50</v>
      </c>
      <c r="C1" s="7" t="n">
        <f aca="false">B1/2</f>
        <v>25</v>
      </c>
      <c r="D1" s="7" t="n">
        <f aca="false">C1/2</f>
        <v>12.5</v>
      </c>
      <c r="E1" s="7" t="n">
        <f aca="false">D1/2</f>
        <v>6.25</v>
      </c>
      <c r="F1" s="7" t="n">
        <f aca="false">E1/2</f>
        <v>3.125</v>
      </c>
      <c r="G1" s="7" t="n">
        <f aca="false">F1/2</f>
        <v>1.5625</v>
      </c>
      <c r="H1" s="7" t="n">
        <f aca="false">G1/2</f>
        <v>0.78125</v>
      </c>
      <c r="I1" s="7" t="n">
        <f aca="false">H1/2</f>
        <v>0.390625</v>
      </c>
      <c r="J1" s="7" t="n">
        <f aca="false">I1/2</f>
        <v>0.1953125</v>
      </c>
      <c r="K1" s="7" t="n">
        <f aca="false">J1/2</f>
        <v>0.09765625</v>
      </c>
      <c r="L1" s="7" t="n">
        <f aca="false">K1/2</f>
        <v>0.048828125</v>
      </c>
      <c r="M1" s="7" t="n">
        <v>0</v>
      </c>
    </row>
    <row r="2" customFormat="false" ht="13.8" hidden="false" customHeight="false" outlineLevel="0" collapsed="false">
      <c r="A2" s="0" t="s">
        <v>2</v>
      </c>
      <c r="B2" s="8" t="n">
        <v>7578</v>
      </c>
      <c r="C2" s="8" t="n">
        <v>5967</v>
      </c>
      <c r="D2" s="8" t="n">
        <v>3585</v>
      </c>
      <c r="E2" s="8" t="n">
        <v>1719</v>
      </c>
      <c r="F2" s="8" t="n">
        <v>1039</v>
      </c>
      <c r="G2" s="9" t="n">
        <v>477.2</v>
      </c>
      <c r="H2" s="9" t="n">
        <v>274</v>
      </c>
      <c r="I2" s="9" t="n">
        <v>146.6</v>
      </c>
      <c r="J2" s="10" t="n">
        <v>64.45</v>
      </c>
      <c r="K2" s="10" t="n">
        <v>37.33</v>
      </c>
      <c r="L2" s="10" t="n">
        <v>16.58</v>
      </c>
      <c r="M2" s="1" t="n">
        <v>7.353</v>
      </c>
      <c r="O2" s="2" t="s">
        <v>16</v>
      </c>
    </row>
    <row r="3" customFormat="false" ht="13.8" hidden="false" customHeight="false" outlineLevel="0" collapsed="false">
      <c r="A3" s="0" t="s">
        <v>4</v>
      </c>
      <c r="B3" s="8" t="n">
        <v>7111</v>
      </c>
      <c r="C3" s="8" t="n">
        <v>5323</v>
      </c>
      <c r="D3" s="8" t="n">
        <v>3121</v>
      </c>
      <c r="E3" s="8" t="n">
        <v>1997</v>
      </c>
      <c r="F3" s="9" t="n">
        <v>903.1</v>
      </c>
      <c r="G3" s="9" t="n">
        <v>474.8</v>
      </c>
      <c r="H3" s="9" t="n">
        <v>238.6</v>
      </c>
      <c r="I3" s="9" t="n">
        <v>148.2</v>
      </c>
      <c r="J3" s="10" t="n">
        <v>64.04</v>
      </c>
      <c r="K3" s="10" t="n">
        <v>40.59</v>
      </c>
      <c r="L3" s="10" t="n">
        <v>15.32</v>
      </c>
      <c r="M3" s="1" t="n">
        <v>9.718</v>
      </c>
      <c r="O3" s="2" t="s">
        <v>5</v>
      </c>
    </row>
    <row r="4" customFormat="false" ht="13.8" hidden="false" customHeight="false" outlineLevel="0" collapsed="false">
      <c r="A4" s="0" t="s">
        <v>6</v>
      </c>
      <c r="B4" s="8" t="n">
        <v>6751</v>
      </c>
      <c r="C4" s="8" t="n">
        <v>5259</v>
      </c>
      <c r="D4" s="8" t="n">
        <v>3254</v>
      </c>
      <c r="E4" s="8" t="n">
        <v>1949</v>
      </c>
      <c r="F4" s="8" t="n">
        <v>1058</v>
      </c>
      <c r="G4" s="9" t="n">
        <v>541.7</v>
      </c>
      <c r="H4" s="9" t="n">
        <v>316.4</v>
      </c>
      <c r="I4" s="9" t="n">
        <v>148.7</v>
      </c>
      <c r="J4" s="10" t="n">
        <v>69.92</v>
      </c>
      <c r="K4" s="10" t="n">
        <v>28.16</v>
      </c>
      <c r="L4" s="10" t="n">
        <v>14.51</v>
      </c>
      <c r="M4" s="1" t="n">
        <v>6.684</v>
      </c>
    </row>
    <row r="5" customFormat="false" ht="13.8" hidden="false" customHeight="false" outlineLevel="0" collapsed="false">
      <c r="A5" s="0" t="s">
        <v>7</v>
      </c>
      <c r="B5" s="8" t="n">
        <v>7128</v>
      </c>
      <c r="C5" s="8" t="n">
        <v>5180</v>
      </c>
      <c r="D5" s="8" t="n">
        <v>3186</v>
      </c>
      <c r="E5" s="8" t="n">
        <v>1906</v>
      </c>
      <c r="F5" s="9" t="n">
        <v>838.7</v>
      </c>
      <c r="G5" s="9" t="n">
        <v>407.2</v>
      </c>
      <c r="H5" s="9" t="n">
        <v>219.6</v>
      </c>
      <c r="I5" s="9" t="n">
        <v>128.9</v>
      </c>
      <c r="J5" s="10" t="n">
        <v>57.13</v>
      </c>
      <c r="K5" s="10" t="n">
        <v>29.82</v>
      </c>
      <c r="L5" s="10" t="n">
        <v>16.45</v>
      </c>
      <c r="M5" s="10" t="n">
        <v>10.62</v>
      </c>
      <c r="O5" s="5" t="s">
        <v>17</v>
      </c>
    </row>
    <row r="6" customFormat="false" ht="14" hidden="false" customHeight="false" outlineLevel="0" collapsed="false">
      <c r="A6" s="0" t="s">
        <v>8</v>
      </c>
      <c r="B6" s="3" t="n">
        <f aca="false">AVERAGE(B2:B5)</f>
        <v>7142</v>
      </c>
      <c r="C6" s="3" t="n">
        <f aca="false">AVERAGE(C2:C5)</f>
        <v>5432.25</v>
      </c>
      <c r="D6" s="3" t="n">
        <f aca="false">AVERAGE(D2:D5)</f>
        <v>3286.5</v>
      </c>
      <c r="E6" s="3" t="n">
        <f aca="false">AVERAGE(E2:E5)</f>
        <v>1892.75</v>
      </c>
      <c r="F6" s="3" t="n">
        <f aca="false">AVERAGE(F2:F5)</f>
        <v>959.7</v>
      </c>
      <c r="G6" s="3" t="n">
        <f aca="false">AVERAGE(G2:G5)</f>
        <v>475.225</v>
      </c>
      <c r="H6" s="3" t="n">
        <f aca="false">AVERAGE(H2:H5)</f>
        <v>262.15</v>
      </c>
      <c r="I6" s="3" t="n">
        <f aca="false">AVERAGE(I2:I5)</f>
        <v>143.1</v>
      </c>
      <c r="J6" s="3" t="n">
        <f aca="false">AVERAGE(J2:J5)</f>
        <v>63.885</v>
      </c>
      <c r="K6" s="3" t="n">
        <f aca="false">AVERAGE(K2:K5)</f>
        <v>33.975</v>
      </c>
      <c r="L6" s="3" t="n">
        <f aca="false">AVERAGE(L2:L5)</f>
        <v>15.715</v>
      </c>
      <c r="M6" s="3" t="n">
        <f aca="false">AVERAGE(M2:M5)</f>
        <v>8.59375</v>
      </c>
    </row>
    <row r="7" customFormat="false" ht="14" hidden="false" customHeight="false" outlineLevel="0" collapsed="false">
      <c r="A7" s="0" t="s">
        <v>18</v>
      </c>
      <c r="B7" s="3" t="n">
        <f aca="false">STDEV(B2:B5)</f>
        <v>338.690615951097</v>
      </c>
      <c r="C7" s="3" t="n">
        <f aca="false">STDEV(C2:C5)</f>
        <v>361.265714767768</v>
      </c>
      <c r="D7" s="3" t="n">
        <f aca="false">STDEV(D2:D5)</f>
        <v>206.275705468838</v>
      </c>
      <c r="E7" s="3" t="n">
        <f aca="false">STDEV(E2:E5)</f>
        <v>121.65079805191</v>
      </c>
      <c r="F7" s="3" t="n">
        <f aca="false">STDEV(F2:F5)</f>
        <v>106.138180375081</v>
      </c>
      <c r="G7" s="3" t="n">
        <f aca="false">STDEV(G2:G5)</f>
        <v>54.9254267165946</v>
      </c>
      <c r="H7" s="3" t="n">
        <f aca="false">STDEV(H2:H5)</f>
        <v>42.6168589488557</v>
      </c>
      <c r="I7" s="3" t="n">
        <f aca="false">STDEV(I2:I5)</f>
        <v>9.50894315894253</v>
      </c>
      <c r="J7" s="3" t="n">
        <f aca="false">STDEV(J2:J5)</f>
        <v>5.24069015811213</v>
      </c>
      <c r="K7" s="3" t="n">
        <f aca="false">STDEV(K2:K5)</f>
        <v>5.94677783902061</v>
      </c>
      <c r="L7" s="3" t="n">
        <f aca="false">STDEV(L2:L5)</f>
        <v>0.982598595561788</v>
      </c>
      <c r="M7" s="3" t="n">
        <f aca="false">STDEV(M2:M5)</f>
        <v>1.87583161557747</v>
      </c>
    </row>
    <row r="11" customFormat="false" ht="14" hidden="false" customHeight="false" outlineLevel="0" collapsed="false">
      <c r="Q11" s="5" t="s">
        <v>19</v>
      </c>
    </row>
    <row r="12" customFormat="false" ht="14" hidden="false" customHeight="false" outlineLevel="0" collapsed="false">
      <c r="Q12" s="5" t="s">
        <v>20</v>
      </c>
    </row>
    <row r="13" customFormat="false" ht="14" hidden="false" customHeight="false" outlineLevel="0" collapsed="false">
      <c r="Q13" s="5" t="s">
        <v>21</v>
      </c>
    </row>
    <row r="14" customFormat="false" ht="14" hidden="false" customHeight="false" outlineLevel="0" collapsed="false">
      <c r="Q14" s="5" t="s">
        <v>22</v>
      </c>
    </row>
    <row r="15" customFormat="false" ht="14" hidden="false" customHeight="false" outlineLevel="0" collapsed="false">
      <c r="Q15" s="5" t="s">
        <v>23</v>
      </c>
    </row>
    <row r="26" customFormat="false" ht="14" hidden="false" customHeight="false" outlineLevel="0" collapsed="false">
      <c r="A26" s="11" t="s">
        <v>24</v>
      </c>
      <c r="B26" s="6" t="n">
        <v>50</v>
      </c>
      <c r="C26" s="7" t="n">
        <f aca="false">B26/2</f>
        <v>25</v>
      </c>
      <c r="D26" s="7" t="n">
        <f aca="false">C26/2</f>
        <v>12.5</v>
      </c>
      <c r="E26" s="7" t="n">
        <f aca="false">D26/2</f>
        <v>6.25</v>
      </c>
      <c r="F26" s="7" t="n">
        <f aca="false">E26/2</f>
        <v>3.125</v>
      </c>
      <c r="G26" s="7" t="n">
        <f aca="false">F26/2</f>
        <v>1.5625</v>
      </c>
      <c r="H26" s="7" t="n">
        <f aca="false">G26/2</f>
        <v>0.78125</v>
      </c>
      <c r="I26" s="7" t="n">
        <f aca="false">H26/2</f>
        <v>0.390625</v>
      </c>
      <c r="J26" s="7" t="n">
        <f aca="false">I26/2</f>
        <v>0.1953125</v>
      </c>
      <c r="K26" s="7" t="n">
        <f aca="false">J26/2</f>
        <v>0.09765625</v>
      </c>
      <c r="L26" s="7" t="n">
        <f aca="false">K26/2</f>
        <v>0.048828125</v>
      </c>
    </row>
    <row r="27" customFormat="false" ht="14" hidden="false" customHeight="false" outlineLevel="0" collapsed="false">
      <c r="A27" s="0" t="s">
        <v>25</v>
      </c>
      <c r="B27" s="3" t="n">
        <f aca="false">IF(ISNUMBER(B6),B1/B6,"---")</f>
        <v>0.0070008401008121</v>
      </c>
      <c r="C27" s="3" t="n">
        <f aca="false">IF(ISNUMBER(C6),C1/C6,"---")</f>
        <v>0.00460214459938331</v>
      </c>
      <c r="D27" s="3" t="n">
        <f aca="false">IF(ISNUMBER(D6),D1/D6,"---")</f>
        <v>0.00380343830823064</v>
      </c>
      <c r="E27" s="3" t="n">
        <f aca="false">IF(ISNUMBER(E6),E1/E6,"---")</f>
        <v>0.00330207370228503</v>
      </c>
      <c r="F27" s="3" t="n">
        <f aca="false">IF(ISNUMBER(F6),F1/F6,"---")</f>
        <v>0.00325622590392831</v>
      </c>
      <c r="G27" s="3" t="n">
        <f aca="false">IF(ISNUMBER(G6),G1/G6,"---")</f>
        <v>0.00328791625019727</v>
      </c>
      <c r="H27" s="3" t="n">
        <f aca="false">IF(ISNUMBER(H6),H1/H6,"---")</f>
        <v>0.00298016402822811</v>
      </c>
      <c r="I27" s="3" t="n">
        <f aca="false">IF(ISNUMBER(I6),I1/I6,"---")</f>
        <v>0.00272973445143256</v>
      </c>
      <c r="J27" s="3" t="n">
        <f aca="false">IF(ISNUMBER(J6),J1/J6,"---")</f>
        <v>0.00305725131094936</v>
      </c>
      <c r="K27" s="3" t="n">
        <f aca="false">IF(ISNUMBER(K6),K1/K6,"---")</f>
        <v>0.00287435614422369</v>
      </c>
      <c r="L27" s="3" t="n">
        <f aca="false">IF(ISNUMBER(L6),L1/L6,"---")</f>
        <v>0.00310710308622335</v>
      </c>
    </row>
    <row r="28" customFormat="false" ht="14" hidden="false" customHeight="false" outlineLevel="0" collapsed="false">
      <c r="A28" s="0" t="s">
        <v>26</v>
      </c>
      <c r="B28" s="12"/>
      <c r="C28" s="3" t="n">
        <f aca="false">AVERAGE(C27:G27)</f>
        <v>0.00365035975280491</v>
      </c>
      <c r="D28" s="12"/>
      <c r="E28" s="12"/>
      <c r="F28" s="12"/>
      <c r="G28" s="12"/>
      <c r="H28" s="12"/>
    </row>
    <row r="29" customFormat="false" ht="14" hidden="false" customHeight="false" outlineLevel="0" collapsed="false">
      <c r="B29" s="12"/>
      <c r="C29" s="13" t="s">
        <v>27</v>
      </c>
      <c r="D29" s="12"/>
      <c r="E29" s="12"/>
      <c r="F29" s="12"/>
      <c r="G29" s="12"/>
      <c r="H29" s="12"/>
    </row>
    <row r="30" customFormat="false" ht="14" hidden="false" customHeight="false" outlineLevel="0" collapsed="false">
      <c r="B30" s="12"/>
      <c r="C30" s="13" t="s">
        <v>28</v>
      </c>
      <c r="D30" s="12"/>
      <c r="E30" s="12"/>
      <c r="F30" s="12"/>
      <c r="G30" s="12"/>
      <c r="H30" s="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7"/>
  <sheetViews>
    <sheetView windowProtection="false" showFormulas="false" showGridLines="true" showRowColHeaders="true" showZeros="true" rightToLeft="false" tabSelected="false" showOutlineSymbols="true" defaultGridColor="true" view="normal" topLeftCell="A38" colorId="64" zoomScale="100" zoomScaleNormal="100" zoomScalePageLayoutView="100" workbookViewId="0">
      <selection pane="topLeft" activeCell="B37" activeCellId="0" sqref="B37"/>
    </sheetView>
  </sheetViews>
  <sheetFormatPr defaultRowHeight="14"/>
  <cols>
    <col collapsed="false" hidden="false" max="1" min="1" style="0" width="17.246963562753"/>
    <col collapsed="false" hidden="false" max="10" min="2" style="0" width="9.85425101214575"/>
    <col collapsed="false" hidden="false" max="11" min="11" style="0" width="6.10526315789474"/>
    <col collapsed="false" hidden="false" max="12" min="12" style="0" width="17.246963562753"/>
    <col collapsed="false" hidden="false" max="21" min="13" style="0" width="9.85425101214575"/>
    <col collapsed="false" hidden="false" max="1025" min="22" style="0" width="10.6032388663968"/>
  </cols>
  <sheetData>
    <row r="1" customFormat="false" ht="18" hidden="false" customHeight="false" outlineLevel="0" collapsed="false">
      <c r="A1" s="14" t="s">
        <v>29</v>
      </c>
      <c r="C1" s="2" t="s">
        <v>30</v>
      </c>
    </row>
    <row r="2" customFormat="false" ht="14" hidden="false" customHeight="false" outlineLevel="0" collapsed="false">
      <c r="C2" s="2" t="s">
        <v>31</v>
      </c>
    </row>
    <row r="3" customFormat="false" ht="14" hidden="false" customHeight="false" outlineLevel="0" collapsed="false">
      <c r="C3" s="2" t="s">
        <v>32</v>
      </c>
    </row>
    <row r="5" customFormat="false" ht="15" hidden="false" customHeight="false" outlineLevel="0" collapsed="false">
      <c r="A5" s="15" t="s">
        <v>33</v>
      </c>
      <c r="L5" s="15" t="s">
        <v>34</v>
      </c>
    </row>
    <row r="6" customFormat="false" ht="14" hidden="false" customHeight="false" outlineLevel="0" collapsed="false">
      <c r="A6" s="16" t="s">
        <v>35</v>
      </c>
      <c r="B6" s="0" t="s">
        <v>36</v>
      </c>
      <c r="C6" s="0" t="s">
        <v>37</v>
      </c>
      <c r="D6" s="0" t="s">
        <v>38</v>
      </c>
      <c r="E6" s="0" t="s">
        <v>39</v>
      </c>
      <c r="F6" s="0" t="s">
        <v>40</v>
      </c>
      <c r="G6" s="0" t="s">
        <v>41</v>
      </c>
      <c r="H6" s="0" t="s">
        <v>42</v>
      </c>
      <c r="I6" s="0" t="s">
        <v>43</v>
      </c>
      <c r="J6" s="0" t="s">
        <v>44</v>
      </c>
      <c r="L6" s="16" t="s">
        <v>35</v>
      </c>
      <c r="M6" s="0" t="s">
        <v>36</v>
      </c>
      <c r="N6" s="0" t="s">
        <v>37</v>
      </c>
      <c r="O6" s="0" t="s">
        <v>38</v>
      </c>
      <c r="P6" s="0" t="s">
        <v>39</v>
      </c>
      <c r="Q6" s="0" t="s">
        <v>40</v>
      </c>
      <c r="R6" s="0" t="s">
        <v>41</v>
      </c>
      <c r="S6" s="0" t="s">
        <v>42</v>
      </c>
      <c r="T6" s="0" t="s">
        <v>43</v>
      </c>
      <c r="U6" s="0" t="s">
        <v>44</v>
      </c>
    </row>
    <row r="7" customFormat="false" ht="13.8" hidden="false" customHeight="false" outlineLevel="0" collapsed="false">
      <c r="A7" s="0" t="s">
        <v>45</v>
      </c>
      <c r="B7" s="10" t="n">
        <v>13.56</v>
      </c>
      <c r="C7" s="10" t="n">
        <v>16.98</v>
      </c>
      <c r="D7" s="10" t="n">
        <v>25.26</v>
      </c>
      <c r="E7" s="10" t="n">
        <v>22.78</v>
      </c>
      <c r="F7" s="10" t="n">
        <v>12.27</v>
      </c>
      <c r="G7" s="10" t="n">
        <v>17.06</v>
      </c>
      <c r="H7" s="10" t="n">
        <v>12.72</v>
      </c>
      <c r="I7" s="10" t="n">
        <v>12.39</v>
      </c>
      <c r="J7" s="1" t="n">
        <v>8.778</v>
      </c>
      <c r="L7" s="0" t="s">
        <v>45</v>
      </c>
      <c r="M7" s="1" t="n">
        <v>0.205</v>
      </c>
      <c r="N7" s="1" t="n">
        <v>0.242</v>
      </c>
      <c r="O7" s="1" t="n">
        <v>0.236</v>
      </c>
      <c r="P7" s="1" t="n">
        <v>0.224</v>
      </c>
      <c r="Q7" s="1" t="n">
        <v>0.23</v>
      </c>
      <c r="R7" s="1" t="n">
        <v>0.229</v>
      </c>
      <c r="S7" s="1" t="n">
        <v>0.232</v>
      </c>
      <c r="T7" s="1" t="n">
        <v>0.242</v>
      </c>
      <c r="U7" s="1" t="n">
        <v>0.224</v>
      </c>
    </row>
    <row r="8" customFormat="false" ht="13.8" hidden="false" customHeight="false" outlineLevel="0" collapsed="false">
      <c r="A8" s="0" t="s">
        <v>46</v>
      </c>
      <c r="B8" s="10" t="n">
        <v>12.35</v>
      </c>
      <c r="C8" s="10" t="n">
        <v>15.02</v>
      </c>
      <c r="D8" s="10" t="n">
        <v>20.28</v>
      </c>
      <c r="E8" s="10" t="n">
        <v>18.84</v>
      </c>
      <c r="F8" s="10" t="n">
        <v>12.96</v>
      </c>
      <c r="G8" s="10" t="n">
        <v>17.01</v>
      </c>
      <c r="H8" s="10" t="n">
        <v>14.72</v>
      </c>
      <c r="I8" s="10" t="n">
        <v>12.8</v>
      </c>
      <c r="J8" s="10" t="n">
        <v>10.32</v>
      </c>
      <c r="L8" s="0" t="s">
        <v>46</v>
      </c>
      <c r="M8" s="1" t="n">
        <v>0.238</v>
      </c>
      <c r="N8" s="1" t="n">
        <v>0.227</v>
      </c>
      <c r="O8" s="1" t="n">
        <v>0.228</v>
      </c>
      <c r="P8" s="1" t="n">
        <v>0.213</v>
      </c>
      <c r="Q8" s="1" t="n">
        <v>0.207</v>
      </c>
      <c r="R8" s="1" t="n">
        <v>0.219</v>
      </c>
      <c r="S8" s="1" t="n">
        <v>0.219</v>
      </c>
      <c r="T8" s="1" t="n">
        <v>0.222</v>
      </c>
      <c r="U8" s="1" t="n">
        <v>0.224</v>
      </c>
    </row>
    <row r="9" customFormat="false" ht="13.8" hidden="false" customHeight="false" outlineLevel="0" collapsed="false">
      <c r="A9" s="0" t="s">
        <v>47</v>
      </c>
      <c r="B9" s="10" t="n">
        <v>12.44</v>
      </c>
      <c r="C9" s="10" t="n">
        <v>18.2</v>
      </c>
      <c r="D9" s="10" t="n">
        <v>23</v>
      </c>
      <c r="E9" s="10" t="n">
        <v>21.83</v>
      </c>
      <c r="F9" s="10" t="n">
        <v>14.77</v>
      </c>
      <c r="G9" s="10" t="n">
        <v>16.61</v>
      </c>
      <c r="H9" s="10" t="n">
        <v>12.33</v>
      </c>
      <c r="I9" s="10" t="n">
        <v>13.08</v>
      </c>
      <c r="J9" s="1" t="n">
        <v>9.318</v>
      </c>
      <c r="L9" s="0" t="s">
        <v>47</v>
      </c>
      <c r="M9" s="1" t="n">
        <v>0.235</v>
      </c>
      <c r="N9" s="1" t="n">
        <v>0.211</v>
      </c>
      <c r="O9" s="1" t="n">
        <v>0.203</v>
      </c>
      <c r="P9" s="1" t="n">
        <v>0.21</v>
      </c>
      <c r="Q9" s="1" t="n">
        <v>0.193</v>
      </c>
      <c r="R9" s="1" t="n">
        <v>0.202</v>
      </c>
      <c r="S9" s="1" t="n">
        <v>0.194</v>
      </c>
      <c r="T9" s="1" t="n">
        <v>0.155</v>
      </c>
      <c r="U9" s="1" t="n">
        <v>0.197</v>
      </c>
    </row>
    <row r="10" customFormat="false" ht="13.8" hidden="false" customHeight="false" outlineLevel="0" collapsed="false">
      <c r="A10" s="0" t="s">
        <v>48</v>
      </c>
      <c r="B10" s="10" t="n">
        <v>12.84</v>
      </c>
      <c r="C10" s="10" t="n">
        <v>14.5</v>
      </c>
      <c r="D10" s="10" t="n">
        <v>21.14</v>
      </c>
      <c r="E10" s="10" t="n">
        <v>18.92</v>
      </c>
      <c r="F10" s="10" t="n">
        <v>13.36</v>
      </c>
      <c r="G10" s="10" t="n">
        <v>15.14</v>
      </c>
      <c r="H10" s="10" t="n">
        <v>14.44</v>
      </c>
      <c r="I10" s="10" t="n">
        <v>11.98</v>
      </c>
      <c r="J10" s="10" t="n">
        <v>10.7</v>
      </c>
      <c r="L10" s="0" t="s">
        <v>48</v>
      </c>
      <c r="M10" s="1" t="n">
        <v>0.224</v>
      </c>
      <c r="N10" s="1" t="n">
        <v>0.21</v>
      </c>
      <c r="O10" s="1" t="n">
        <v>0.206</v>
      </c>
      <c r="P10" s="1" t="n">
        <v>0.211</v>
      </c>
      <c r="Q10" s="1" t="n">
        <v>0.192</v>
      </c>
      <c r="R10" s="1" t="n">
        <v>0.198</v>
      </c>
      <c r="S10" s="1" t="n">
        <v>0.221</v>
      </c>
      <c r="T10" s="1" t="n">
        <v>0.18</v>
      </c>
      <c r="U10" s="1" t="n">
        <v>0.193</v>
      </c>
    </row>
    <row r="11" customFormat="false" ht="13.8" hidden="false" customHeight="false" outlineLevel="0" collapsed="false">
      <c r="A11" s="0" t="s">
        <v>49</v>
      </c>
      <c r="B11" s="10" t="n">
        <v>11.76</v>
      </c>
      <c r="C11" s="10" t="n">
        <v>17.53</v>
      </c>
      <c r="D11" s="10" t="n">
        <v>57.26</v>
      </c>
      <c r="E11" s="10" t="n">
        <v>19.05</v>
      </c>
      <c r="F11" s="10" t="n">
        <v>14.32</v>
      </c>
      <c r="G11" s="10" t="n">
        <v>16.97</v>
      </c>
      <c r="H11" s="10" t="n">
        <v>13.9</v>
      </c>
      <c r="I11" s="10" t="n">
        <v>12.45</v>
      </c>
      <c r="J11" s="1" t="n">
        <v>9.178</v>
      </c>
      <c r="L11" s="0" t="s">
        <v>49</v>
      </c>
      <c r="M11" s="1" t="n">
        <v>0.219</v>
      </c>
      <c r="N11" s="1" t="n">
        <v>0.219</v>
      </c>
      <c r="O11" s="1" t="n">
        <v>0.217</v>
      </c>
      <c r="P11" s="1" t="n">
        <v>0.206</v>
      </c>
      <c r="Q11" s="1" t="n">
        <v>0.227</v>
      </c>
      <c r="R11" s="1" t="n">
        <v>0.202</v>
      </c>
      <c r="S11" s="1" t="n">
        <v>0.189</v>
      </c>
      <c r="T11" s="1" t="n">
        <v>0.194</v>
      </c>
      <c r="U11" s="1" t="n">
        <v>0.206</v>
      </c>
    </row>
    <row r="12" customFormat="false" ht="13.8" hidden="false" customHeight="false" outlineLevel="0" collapsed="false">
      <c r="A12" s="0" t="s">
        <v>50</v>
      </c>
      <c r="B12" s="10" t="n">
        <v>13.13</v>
      </c>
      <c r="C12" s="10" t="n">
        <v>15.5</v>
      </c>
      <c r="D12" s="10" t="n">
        <v>47.56</v>
      </c>
      <c r="E12" s="10" t="n">
        <v>14.73</v>
      </c>
      <c r="F12" s="10" t="n">
        <v>11.99</v>
      </c>
      <c r="G12" s="10" t="n">
        <v>17.53</v>
      </c>
      <c r="H12" s="10" t="n">
        <v>14.97</v>
      </c>
      <c r="I12" s="10" t="n">
        <v>12.42</v>
      </c>
      <c r="J12" s="10" t="n">
        <v>11.31</v>
      </c>
      <c r="L12" s="0" t="s">
        <v>50</v>
      </c>
      <c r="M12" s="1" t="n">
        <v>0.235</v>
      </c>
      <c r="N12" s="1" t="n">
        <v>0.218</v>
      </c>
      <c r="O12" s="1" t="n">
        <v>0.218</v>
      </c>
      <c r="P12" s="1" t="n">
        <v>0.204</v>
      </c>
      <c r="Q12" s="1" t="n">
        <v>0.191</v>
      </c>
      <c r="R12" s="1" t="n">
        <v>0.207</v>
      </c>
      <c r="S12" s="1" t="n">
        <v>0.205</v>
      </c>
      <c r="T12" s="1" t="n">
        <v>0.194</v>
      </c>
      <c r="U12" s="1" t="n">
        <v>0.179</v>
      </c>
    </row>
    <row r="13" customFormat="false" ht="13.8" hidden="false" customHeight="false" outlineLevel="0" collapsed="false">
      <c r="A13" s="0" t="s">
        <v>51</v>
      </c>
      <c r="B13" s="10" t="n">
        <v>13.38</v>
      </c>
      <c r="C13" s="10" t="n">
        <v>18.16</v>
      </c>
      <c r="D13" s="10" t="n">
        <v>60.99</v>
      </c>
      <c r="E13" s="10" t="n">
        <v>18.73</v>
      </c>
      <c r="F13" s="10" t="n">
        <v>14.95</v>
      </c>
      <c r="G13" s="10" t="n">
        <v>20.19</v>
      </c>
      <c r="H13" s="10" t="n">
        <v>16.11</v>
      </c>
      <c r="I13" s="10" t="n">
        <v>13.41</v>
      </c>
      <c r="J13" s="1" t="n">
        <v>9.709</v>
      </c>
      <c r="L13" s="0" t="s">
        <v>51</v>
      </c>
      <c r="M13" s="1" t="n">
        <v>0.235</v>
      </c>
      <c r="N13" s="1" t="n">
        <v>0.236</v>
      </c>
      <c r="O13" s="1" t="n">
        <v>0.25</v>
      </c>
      <c r="P13" s="1" t="n">
        <v>0.214</v>
      </c>
      <c r="Q13" s="1" t="n">
        <v>0.219</v>
      </c>
      <c r="R13" s="1" t="n">
        <v>0.22</v>
      </c>
      <c r="S13" s="1" t="n">
        <v>0.217</v>
      </c>
      <c r="T13" s="1" t="n">
        <v>0.222</v>
      </c>
      <c r="U13" s="1" t="n">
        <v>0.198</v>
      </c>
    </row>
    <row r="14" customFormat="false" ht="13.8" hidden="false" customHeight="false" outlineLevel="0" collapsed="false">
      <c r="A14" s="0" t="s">
        <v>52</v>
      </c>
      <c r="B14" s="10" t="n">
        <v>12.37</v>
      </c>
      <c r="C14" s="10" t="n">
        <v>15.33</v>
      </c>
      <c r="D14" s="10" t="n">
        <v>42.57</v>
      </c>
      <c r="E14" s="10" t="n">
        <v>13.57</v>
      </c>
      <c r="F14" s="10" t="n">
        <v>13.37</v>
      </c>
      <c r="G14" s="10" t="n">
        <v>17.21</v>
      </c>
      <c r="H14" s="10" t="n">
        <v>14.22</v>
      </c>
      <c r="I14" s="10" t="n">
        <v>12.96</v>
      </c>
      <c r="J14" s="10" t="n">
        <v>10.3</v>
      </c>
      <c r="L14" s="0" t="s">
        <v>52</v>
      </c>
      <c r="M14" s="1" t="n">
        <v>0.181</v>
      </c>
      <c r="N14" s="1" t="n">
        <v>0.248</v>
      </c>
      <c r="O14" s="1" t="n">
        <v>0.244</v>
      </c>
      <c r="P14" s="1" t="n">
        <v>0.236</v>
      </c>
      <c r="Q14" s="1" t="n">
        <v>0.222</v>
      </c>
      <c r="R14" s="1" t="n">
        <v>0.228</v>
      </c>
      <c r="S14" s="1" t="n">
        <v>0.233</v>
      </c>
      <c r="T14" s="1" t="n">
        <v>0.248</v>
      </c>
      <c r="U14" s="1" t="n">
        <v>0.203</v>
      </c>
    </row>
    <row r="16" customFormat="false" ht="14" hidden="false" customHeight="false" outlineLevel="0" collapsed="false">
      <c r="A16" s="16" t="s">
        <v>53</v>
      </c>
      <c r="B16" s="0" t="s">
        <v>36</v>
      </c>
      <c r="C16" s="0" t="s">
        <v>37</v>
      </c>
      <c r="D16" s="0" t="s">
        <v>38</v>
      </c>
      <c r="E16" s="0" t="s">
        <v>39</v>
      </c>
      <c r="F16" s="0" t="s">
        <v>40</v>
      </c>
      <c r="G16" s="0" t="s">
        <v>41</v>
      </c>
      <c r="H16" s="0" t="s">
        <v>42</v>
      </c>
      <c r="I16" s="0" t="s">
        <v>43</v>
      </c>
      <c r="J16" s="0" t="s">
        <v>44</v>
      </c>
      <c r="L16" s="16" t="s">
        <v>53</v>
      </c>
      <c r="M16" s="0" t="s">
        <v>36</v>
      </c>
      <c r="N16" s="0" t="s">
        <v>37</v>
      </c>
      <c r="O16" s="0" t="s">
        <v>38</v>
      </c>
      <c r="P16" s="0" t="s">
        <v>39</v>
      </c>
      <c r="Q16" s="0" t="s">
        <v>40</v>
      </c>
      <c r="R16" s="0" t="s">
        <v>41</v>
      </c>
      <c r="S16" s="0" t="s">
        <v>42</v>
      </c>
      <c r="T16" s="0" t="s">
        <v>43</v>
      </c>
      <c r="U16" s="0" t="s">
        <v>44</v>
      </c>
    </row>
    <row r="17" customFormat="false" ht="13.8" hidden="false" customHeight="false" outlineLevel="0" collapsed="false">
      <c r="A17" s="0" t="s">
        <v>45</v>
      </c>
      <c r="B17" s="10" t="n">
        <v>13.54</v>
      </c>
      <c r="C17" s="10" t="n">
        <v>21.22</v>
      </c>
      <c r="D17" s="10" t="n">
        <v>19.49</v>
      </c>
      <c r="E17" s="10" t="n">
        <v>33.39</v>
      </c>
      <c r="F17" s="10" t="n">
        <v>13.38</v>
      </c>
      <c r="G17" s="10" t="n">
        <v>18.64</v>
      </c>
      <c r="H17" s="10" t="n">
        <v>19.08</v>
      </c>
      <c r="I17" s="10" t="n">
        <v>12.36</v>
      </c>
      <c r="J17" s="1" t="n">
        <v>8.61</v>
      </c>
      <c r="L17" s="0" t="s">
        <v>45</v>
      </c>
      <c r="M17" s="1" t="n">
        <v>0.082</v>
      </c>
      <c r="N17" s="1" t="n">
        <v>0.067</v>
      </c>
      <c r="O17" s="1" t="n">
        <v>0.046</v>
      </c>
      <c r="P17" s="1" t="n">
        <v>0.076</v>
      </c>
      <c r="Q17" s="1" t="n">
        <v>0.066</v>
      </c>
      <c r="R17" s="1" t="n">
        <v>0.052</v>
      </c>
      <c r="S17" s="1" t="n">
        <v>0.081</v>
      </c>
      <c r="T17" s="1" t="n">
        <v>0.097</v>
      </c>
      <c r="U17" s="1" t="n">
        <v>0.048</v>
      </c>
    </row>
    <row r="18" customFormat="false" ht="13.8" hidden="false" customHeight="false" outlineLevel="0" collapsed="false">
      <c r="A18" s="0" t="s">
        <v>46</v>
      </c>
      <c r="B18" s="10" t="n">
        <v>14.1</v>
      </c>
      <c r="C18" s="10" t="n">
        <v>23.2</v>
      </c>
      <c r="D18" s="10" t="n">
        <v>21.02</v>
      </c>
      <c r="E18" s="10" t="n">
        <v>32.6</v>
      </c>
      <c r="F18" s="10" t="n">
        <v>13.52</v>
      </c>
      <c r="G18" s="10" t="n">
        <v>18.06</v>
      </c>
      <c r="H18" s="10" t="n">
        <v>18.37</v>
      </c>
      <c r="I18" s="10" t="n">
        <v>13.93</v>
      </c>
      <c r="J18" s="10" t="n">
        <v>10.88</v>
      </c>
      <c r="L18" s="0" t="s">
        <v>46</v>
      </c>
      <c r="M18" s="1" t="n">
        <v>0.083</v>
      </c>
      <c r="N18" s="1" t="n">
        <v>0.067</v>
      </c>
      <c r="O18" s="1" t="n">
        <v>0.046</v>
      </c>
      <c r="P18" s="1" t="n">
        <v>0.077</v>
      </c>
      <c r="Q18" s="1" t="n">
        <v>0.06</v>
      </c>
      <c r="R18" s="1" t="n">
        <v>0.05</v>
      </c>
      <c r="S18" s="1" t="n">
        <v>0.079</v>
      </c>
      <c r="T18" s="1" t="n">
        <v>0.1</v>
      </c>
      <c r="U18" s="1" t="n">
        <v>0.046</v>
      </c>
    </row>
    <row r="19" customFormat="false" ht="13.8" hidden="false" customHeight="false" outlineLevel="0" collapsed="false">
      <c r="A19" s="0" t="s">
        <v>47</v>
      </c>
      <c r="B19" s="10" t="n">
        <v>13.82</v>
      </c>
      <c r="C19" s="10" t="n">
        <v>21.04</v>
      </c>
      <c r="D19" s="10" t="n">
        <v>19.63</v>
      </c>
      <c r="E19" s="10" t="n">
        <v>32.04</v>
      </c>
      <c r="F19" s="10" t="n">
        <v>13.87</v>
      </c>
      <c r="G19" s="10" t="n">
        <v>18.32</v>
      </c>
      <c r="H19" s="10" t="n">
        <v>19.41</v>
      </c>
      <c r="I19" s="10" t="n">
        <v>11.32</v>
      </c>
      <c r="J19" s="1" t="n">
        <v>9.31</v>
      </c>
      <c r="L19" s="0" t="s">
        <v>47</v>
      </c>
      <c r="M19" s="1" t="n">
        <v>0.086</v>
      </c>
      <c r="N19" s="1" t="n">
        <v>0.068</v>
      </c>
      <c r="O19" s="1" t="n">
        <v>0.043</v>
      </c>
      <c r="P19" s="1" t="n">
        <v>0.075</v>
      </c>
      <c r="Q19" s="1" t="n">
        <v>0.057</v>
      </c>
      <c r="R19" s="1" t="n">
        <v>0.043</v>
      </c>
      <c r="S19" s="1" t="n">
        <v>0.075</v>
      </c>
      <c r="T19" s="1" t="n">
        <v>0.1</v>
      </c>
      <c r="U19" s="1" t="n">
        <v>0.035</v>
      </c>
    </row>
    <row r="20" customFormat="false" ht="13.8" hidden="false" customHeight="false" outlineLevel="0" collapsed="false">
      <c r="A20" s="0" t="s">
        <v>48</v>
      </c>
      <c r="B20" s="10" t="n">
        <v>12.46</v>
      </c>
      <c r="C20" s="10" t="n">
        <v>21.88</v>
      </c>
      <c r="D20" s="10" t="n">
        <v>18.66</v>
      </c>
      <c r="E20" s="10" t="n">
        <v>31.31</v>
      </c>
      <c r="F20" s="10" t="n">
        <v>14.3</v>
      </c>
      <c r="G20" s="10" t="n">
        <v>18.07</v>
      </c>
      <c r="H20" s="10" t="n">
        <v>18.09</v>
      </c>
      <c r="I20" s="10" t="n">
        <v>14.26</v>
      </c>
      <c r="J20" s="10" t="n">
        <v>11.63</v>
      </c>
      <c r="L20" s="0" t="s">
        <v>48</v>
      </c>
      <c r="M20" s="1" t="n">
        <v>0.077</v>
      </c>
      <c r="N20" s="1" t="n">
        <v>0.057</v>
      </c>
      <c r="O20" s="1" t="n">
        <v>0.033</v>
      </c>
      <c r="P20" s="1" t="n">
        <v>0.065</v>
      </c>
      <c r="Q20" s="1" t="n">
        <v>0.051</v>
      </c>
      <c r="R20" s="1" t="n">
        <v>0.04</v>
      </c>
      <c r="S20" s="1" t="n">
        <v>0.076</v>
      </c>
      <c r="T20" s="1" t="n">
        <v>0.104</v>
      </c>
      <c r="U20" s="1" t="n">
        <v>0.036</v>
      </c>
    </row>
    <row r="21" customFormat="false" ht="13.8" hidden="false" customHeight="false" outlineLevel="0" collapsed="false">
      <c r="A21" s="0" t="s">
        <v>49</v>
      </c>
      <c r="B21" s="10" t="n">
        <v>14.52</v>
      </c>
      <c r="C21" s="10" t="n">
        <v>26.11</v>
      </c>
      <c r="D21" s="10" t="n">
        <v>49.38</v>
      </c>
      <c r="E21" s="10" t="n">
        <v>22.69</v>
      </c>
      <c r="F21" s="10" t="n">
        <v>12.28</v>
      </c>
      <c r="G21" s="10" t="n">
        <v>20.59</v>
      </c>
      <c r="H21" s="10" t="n">
        <v>19.59</v>
      </c>
      <c r="I21" s="10" t="n">
        <v>12.1</v>
      </c>
      <c r="J21" s="1" t="n">
        <v>9.74</v>
      </c>
      <c r="L21" s="0" t="s">
        <v>49</v>
      </c>
      <c r="M21" s="1" t="n">
        <v>0.044</v>
      </c>
      <c r="N21" s="1" t="n">
        <v>0.064</v>
      </c>
      <c r="O21" s="1" t="n">
        <v>0.052</v>
      </c>
      <c r="P21" s="1" t="n">
        <v>0.044</v>
      </c>
      <c r="Q21" s="1" t="n">
        <v>0.086</v>
      </c>
      <c r="R21" s="1" t="n">
        <v>0.043</v>
      </c>
      <c r="S21" s="1" t="n">
        <v>0.089</v>
      </c>
      <c r="T21" s="1" t="n">
        <v>0.11</v>
      </c>
      <c r="U21" s="1" t="n">
        <v>0.047</v>
      </c>
    </row>
    <row r="22" customFormat="false" ht="13.8" hidden="false" customHeight="false" outlineLevel="0" collapsed="false">
      <c r="A22" s="0" t="s">
        <v>50</v>
      </c>
      <c r="B22" s="10" t="n">
        <v>11.94</v>
      </c>
      <c r="C22" s="10" t="n">
        <v>19.66</v>
      </c>
      <c r="D22" s="10" t="n">
        <v>36.12</v>
      </c>
      <c r="E22" s="10" t="n">
        <v>19.59</v>
      </c>
      <c r="F22" s="10" t="n">
        <v>10.71</v>
      </c>
      <c r="G22" s="10" t="n">
        <v>17.66</v>
      </c>
      <c r="H22" s="10" t="n">
        <v>20.21</v>
      </c>
      <c r="I22" s="10" t="n">
        <v>12.6</v>
      </c>
      <c r="J22" s="1" t="n">
        <v>9.203</v>
      </c>
      <c r="L22" s="0" t="s">
        <v>50</v>
      </c>
      <c r="M22" s="1" t="n">
        <v>0.076</v>
      </c>
      <c r="N22" s="1" t="n">
        <v>0.085</v>
      </c>
      <c r="O22" s="1" t="n">
        <v>0.078</v>
      </c>
      <c r="P22" s="1" t="n">
        <v>0.064</v>
      </c>
      <c r="Q22" s="1" t="n">
        <v>0.1</v>
      </c>
      <c r="R22" s="1" t="n">
        <v>0.055</v>
      </c>
      <c r="S22" s="1" t="n">
        <v>0.084</v>
      </c>
      <c r="T22" s="1" t="n">
        <v>0.114</v>
      </c>
      <c r="U22" s="1" t="n">
        <v>0.047</v>
      </c>
    </row>
    <row r="23" customFormat="false" ht="13.8" hidden="false" customHeight="false" outlineLevel="0" collapsed="false">
      <c r="A23" s="0" t="s">
        <v>51</v>
      </c>
      <c r="B23" s="10" t="n">
        <v>10.62</v>
      </c>
      <c r="C23" s="10" t="n">
        <v>19.97</v>
      </c>
      <c r="D23" s="10" t="n">
        <v>48.03</v>
      </c>
      <c r="E23" s="10" t="n">
        <v>22.97</v>
      </c>
      <c r="F23" s="10" t="n">
        <v>12.95</v>
      </c>
      <c r="G23" s="10" t="n">
        <v>21.34</v>
      </c>
      <c r="H23" s="10" t="n">
        <v>21.58</v>
      </c>
      <c r="I23" s="10" t="n">
        <v>11.5</v>
      </c>
      <c r="J23" s="1" t="n">
        <v>8.409</v>
      </c>
      <c r="L23" s="0" t="s">
        <v>51</v>
      </c>
      <c r="M23" s="1" t="n">
        <v>0.064</v>
      </c>
      <c r="N23" s="1" t="n">
        <v>0.048</v>
      </c>
      <c r="O23" s="1" t="n">
        <v>0.03</v>
      </c>
      <c r="P23" s="1" t="n">
        <v>0.026</v>
      </c>
      <c r="Q23" s="1" t="n">
        <v>0.069</v>
      </c>
      <c r="R23" s="1" t="n">
        <v>0.041</v>
      </c>
      <c r="S23" s="1" t="n">
        <v>0.077</v>
      </c>
      <c r="T23" s="1" t="n">
        <v>0.094</v>
      </c>
      <c r="U23" s="1" t="n">
        <v>0.036</v>
      </c>
    </row>
    <row r="24" customFormat="false" ht="13.8" hidden="false" customHeight="false" outlineLevel="0" collapsed="false">
      <c r="A24" s="0" t="s">
        <v>52</v>
      </c>
      <c r="B24" s="10" t="n">
        <v>12.56</v>
      </c>
      <c r="C24" s="10" t="n">
        <v>22.29</v>
      </c>
      <c r="D24" s="10" t="n">
        <v>45.78</v>
      </c>
      <c r="E24" s="10" t="n">
        <v>24.29</v>
      </c>
      <c r="F24" s="10" t="n">
        <v>13.13</v>
      </c>
      <c r="G24" s="10" t="n">
        <v>19.23</v>
      </c>
      <c r="H24" s="10" t="n">
        <v>23.01</v>
      </c>
      <c r="I24" s="10" t="n">
        <v>14.31</v>
      </c>
      <c r="J24" s="10" t="n">
        <v>11.01</v>
      </c>
      <c r="L24" s="0" t="s">
        <v>52</v>
      </c>
      <c r="M24" s="1" t="n">
        <v>0.058</v>
      </c>
      <c r="N24" s="1" t="n">
        <v>0.067</v>
      </c>
      <c r="O24" s="1" t="n">
        <v>0.06</v>
      </c>
      <c r="P24" s="1" t="n">
        <v>0.053</v>
      </c>
      <c r="Q24" s="1" t="n">
        <v>0.086</v>
      </c>
      <c r="R24" s="1" t="n">
        <v>0.056</v>
      </c>
      <c r="S24" s="1" t="n">
        <v>0.087</v>
      </c>
      <c r="T24" s="1" t="n">
        <v>0.106</v>
      </c>
      <c r="U24" s="1" t="n">
        <v>0.042</v>
      </c>
    </row>
    <row r="26" customFormat="false" ht="14" hidden="false" customHeight="false" outlineLevel="0" collapsed="false">
      <c r="A26" s="16" t="s">
        <v>54</v>
      </c>
      <c r="B26" s="0" t="s">
        <v>36</v>
      </c>
      <c r="C26" s="0" t="s">
        <v>37</v>
      </c>
      <c r="D26" s="0" t="s">
        <v>38</v>
      </c>
      <c r="E26" s="0" t="s">
        <v>39</v>
      </c>
      <c r="F26" s="0" t="s">
        <v>40</v>
      </c>
      <c r="G26" s="0" t="s">
        <v>41</v>
      </c>
      <c r="H26" s="0" t="s">
        <v>42</v>
      </c>
      <c r="I26" s="0" t="s">
        <v>43</v>
      </c>
      <c r="J26" s="0" t="s">
        <v>44</v>
      </c>
      <c r="L26" s="16" t="s">
        <v>54</v>
      </c>
      <c r="M26" s="0" t="s">
        <v>36</v>
      </c>
      <c r="N26" s="0" t="s">
        <v>37</v>
      </c>
      <c r="O26" s="0" t="s">
        <v>38</v>
      </c>
      <c r="P26" s="0" t="s">
        <v>39</v>
      </c>
      <c r="Q26" s="0" t="s">
        <v>40</v>
      </c>
      <c r="R26" s="0" t="s">
        <v>41</v>
      </c>
      <c r="S26" s="0" t="s">
        <v>42</v>
      </c>
      <c r="T26" s="0" t="s">
        <v>43</v>
      </c>
      <c r="U26" s="0" t="s">
        <v>44</v>
      </c>
    </row>
    <row r="27" customFormat="false" ht="13.8" hidden="false" customHeight="false" outlineLevel="0" collapsed="false">
      <c r="A27" s="0" t="s">
        <v>45</v>
      </c>
      <c r="B27" s="10" t="n">
        <v>11.81</v>
      </c>
      <c r="C27" s="10" t="n">
        <v>37.63</v>
      </c>
      <c r="D27" s="10" t="n">
        <v>20.23</v>
      </c>
      <c r="E27" s="10" t="n">
        <v>64.16</v>
      </c>
      <c r="F27" s="10" t="n">
        <v>12.45</v>
      </c>
      <c r="G27" s="10" t="n">
        <v>20.08</v>
      </c>
      <c r="H27" s="10" t="n">
        <v>25.07</v>
      </c>
      <c r="I27" s="10" t="n">
        <v>11.26</v>
      </c>
      <c r="J27" s="1" t="n">
        <v>9.872</v>
      </c>
      <c r="L27" s="0" t="s">
        <v>45</v>
      </c>
      <c r="M27" s="1" t="n">
        <v>0.283</v>
      </c>
      <c r="N27" s="1" t="n">
        <v>0.219</v>
      </c>
      <c r="O27" s="1" t="n">
        <v>0.046</v>
      </c>
      <c r="P27" s="1" t="n">
        <v>0.29</v>
      </c>
      <c r="Q27" s="1" t="n">
        <v>0.25</v>
      </c>
      <c r="R27" s="1" t="n">
        <v>0.062</v>
      </c>
      <c r="S27" s="1" t="n">
        <v>0.32</v>
      </c>
      <c r="T27" s="1" t="n">
        <v>0.361</v>
      </c>
      <c r="U27" s="1" t="n">
        <v>0.048</v>
      </c>
    </row>
    <row r="28" customFormat="false" ht="13.8" hidden="false" customHeight="false" outlineLevel="0" collapsed="false">
      <c r="A28" s="0" t="s">
        <v>46</v>
      </c>
      <c r="B28" s="10" t="n">
        <v>11.66</v>
      </c>
      <c r="C28" s="10" t="n">
        <v>40.69</v>
      </c>
      <c r="D28" s="10" t="n">
        <v>20.66</v>
      </c>
      <c r="E28" s="10" t="n">
        <v>57.77</v>
      </c>
      <c r="F28" s="10" t="n">
        <v>10.43</v>
      </c>
      <c r="G28" s="10" t="n">
        <v>22.17</v>
      </c>
      <c r="H28" s="10" t="n">
        <v>23.84</v>
      </c>
      <c r="I28" s="10" t="n">
        <v>11.15</v>
      </c>
      <c r="J28" s="10" t="n">
        <v>10.9</v>
      </c>
      <c r="L28" s="0" t="s">
        <v>46</v>
      </c>
      <c r="M28" s="1" t="n">
        <v>0.313</v>
      </c>
      <c r="N28" s="1" t="n">
        <v>0.239</v>
      </c>
      <c r="O28" s="1" t="n">
        <v>0.045</v>
      </c>
      <c r="P28" s="1" t="n">
        <v>0.317</v>
      </c>
      <c r="Q28" s="1" t="n">
        <v>0.272</v>
      </c>
      <c r="R28" s="1" t="n">
        <v>0.064</v>
      </c>
      <c r="S28" s="1" t="n">
        <v>0.346</v>
      </c>
      <c r="T28" s="1" t="n">
        <v>0.403</v>
      </c>
      <c r="U28" s="1" t="n">
        <v>0.046</v>
      </c>
    </row>
    <row r="29" customFormat="false" ht="13.8" hidden="false" customHeight="false" outlineLevel="0" collapsed="false">
      <c r="A29" s="0" t="s">
        <v>47</v>
      </c>
      <c r="B29" s="10" t="n">
        <v>11.72</v>
      </c>
      <c r="C29" s="10" t="n">
        <v>42.35</v>
      </c>
      <c r="D29" s="10" t="n">
        <v>20.38</v>
      </c>
      <c r="E29" s="10" t="n">
        <v>58.01</v>
      </c>
      <c r="F29" s="10" t="n">
        <v>10.49</v>
      </c>
      <c r="G29" s="10" t="n">
        <v>21</v>
      </c>
      <c r="H29" s="10" t="n">
        <v>22.85</v>
      </c>
      <c r="I29" s="10" t="n">
        <v>10.17</v>
      </c>
      <c r="J29" s="1" t="n">
        <v>9.395</v>
      </c>
      <c r="L29" s="0" t="s">
        <v>47</v>
      </c>
      <c r="M29" s="1" t="n">
        <v>0.339</v>
      </c>
      <c r="N29" s="1" t="n">
        <v>0.267</v>
      </c>
      <c r="O29" s="1" t="n">
        <v>0.043</v>
      </c>
      <c r="P29" s="1" t="n">
        <v>0.323</v>
      </c>
      <c r="Q29" s="1" t="n">
        <v>0.274</v>
      </c>
      <c r="R29" s="1" t="n">
        <v>0.061</v>
      </c>
      <c r="S29" s="1" t="n">
        <v>0.364</v>
      </c>
      <c r="T29" s="1" t="n">
        <v>0.41</v>
      </c>
      <c r="U29" s="1" t="n">
        <v>0.037</v>
      </c>
    </row>
    <row r="30" customFormat="false" ht="13.8" hidden="false" customHeight="false" outlineLevel="0" collapsed="false">
      <c r="A30" s="0" t="s">
        <v>48</v>
      </c>
      <c r="B30" s="10" t="n">
        <v>11.71</v>
      </c>
      <c r="C30" s="10" t="n">
        <v>41.28</v>
      </c>
      <c r="D30" s="10" t="n">
        <v>18.36</v>
      </c>
      <c r="E30" s="10" t="n">
        <v>56.35</v>
      </c>
      <c r="F30" s="1" t="n">
        <v>9.819</v>
      </c>
      <c r="G30" s="10" t="n">
        <v>22.52</v>
      </c>
      <c r="H30" s="10" t="n">
        <v>20.44</v>
      </c>
      <c r="I30" s="1" t="n">
        <v>8.807</v>
      </c>
      <c r="J30" s="10" t="n">
        <v>10.58</v>
      </c>
      <c r="L30" s="0" t="s">
        <v>48</v>
      </c>
      <c r="M30" s="1" t="n">
        <v>0.344</v>
      </c>
      <c r="N30" s="1" t="n">
        <v>0.258</v>
      </c>
      <c r="O30" s="1" t="n">
        <v>0.031</v>
      </c>
      <c r="P30" s="1" t="n">
        <v>0.315</v>
      </c>
      <c r="Q30" s="1" t="n">
        <v>0.268</v>
      </c>
      <c r="R30" s="1" t="n">
        <v>0.061</v>
      </c>
      <c r="S30" s="1" t="n">
        <v>0.37</v>
      </c>
      <c r="T30" s="1" t="n">
        <v>0.436</v>
      </c>
      <c r="U30" s="1" t="n">
        <v>0.042</v>
      </c>
    </row>
    <row r="31" customFormat="false" ht="13.8" hidden="false" customHeight="false" outlineLevel="0" collapsed="false">
      <c r="A31" s="0" t="s">
        <v>49</v>
      </c>
      <c r="B31" s="10" t="n">
        <v>10.84</v>
      </c>
      <c r="C31" s="10" t="n">
        <v>46.61</v>
      </c>
      <c r="D31" s="10" t="n">
        <v>44.72</v>
      </c>
      <c r="E31" s="10" t="n">
        <v>35.29</v>
      </c>
      <c r="F31" s="10" t="n">
        <v>10.78</v>
      </c>
      <c r="G31" s="10" t="n">
        <v>24.64</v>
      </c>
      <c r="H31" s="10" t="n">
        <v>22.28</v>
      </c>
      <c r="I31" s="1" t="n">
        <v>9.268</v>
      </c>
      <c r="J31" s="1" t="n">
        <v>8.127</v>
      </c>
      <c r="L31" s="0" t="s">
        <v>49</v>
      </c>
      <c r="M31" s="1" t="n">
        <v>0.212</v>
      </c>
      <c r="N31" s="1" t="n">
        <v>0.267</v>
      </c>
      <c r="O31" s="1" t="n">
        <v>0.054</v>
      </c>
      <c r="P31" s="1" t="n">
        <v>0.192</v>
      </c>
      <c r="Q31" s="1" t="n">
        <v>0.401</v>
      </c>
      <c r="R31" s="1" t="n">
        <v>0.07</v>
      </c>
      <c r="S31" s="1" t="n">
        <v>0.403</v>
      </c>
      <c r="T31" s="1" t="n">
        <v>0.435</v>
      </c>
      <c r="U31" s="1" t="n">
        <v>0.037</v>
      </c>
    </row>
    <row r="32" customFormat="false" ht="13.8" hidden="false" customHeight="false" outlineLevel="0" collapsed="false">
      <c r="A32" s="0" t="s">
        <v>50</v>
      </c>
      <c r="B32" s="1" t="n">
        <v>9.931</v>
      </c>
      <c r="C32" s="10" t="n">
        <v>38.31</v>
      </c>
      <c r="D32" s="10" t="n">
        <v>39.71</v>
      </c>
      <c r="E32" s="10" t="n">
        <v>31.66</v>
      </c>
      <c r="F32" s="1" t="n">
        <v>9.394</v>
      </c>
      <c r="G32" s="10" t="n">
        <v>24.47</v>
      </c>
      <c r="H32" s="10" t="n">
        <v>24.72</v>
      </c>
      <c r="I32" s="10" t="n">
        <v>10.43</v>
      </c>
      <c r="J32" s="10" t="n">
        <v>10.37</v>
      </c>
      <c r="L32" s="0" t="s">
        <v>50</v>
      </c>
      <c r="M32" s="1" t="n">
        <v>0.203</v>
      </c>
      <c r="N32" s="1" t="n">
        <v>0.237</v>
      </c>
      <c r="O32" s="1" t="n">
        <v>0.058</v>
      </c>
      <c r="P32" s="1" t="n">
        <v>0.165</v>
      </c>
      <c r="Q32" s="1" t="n">
        <v>0.38</v>
      </c>
      <c r="R32" s="1" t="n">
        <v>0.064</v>
      </c>
      <c r="S32" s="1" t="n">
        <v>0.37</v>
      </c>
      <c r="T32" s="1" t="n">
        <v>0.438</v>
      </c>
      <c r="U32" s="1" t="n">
        <v>0.035</v>
      </c>
    </row>
    <row r="33" customFormat="false" ht="13.8" hidden="false" customHeight="false" outlineLevel="0" collapsed="false">
      <c r="A33" s="0" t="s">
        <v>51</v>
      </c>
      <c r="B33" s="10" t="n">
        <v>11.46</v>
      </c>
      <c r="C33" s="10" t="n">
        <v>42.34</v>
      </c>
      <c r="D33" s="10" t="n">
        <v>49.54</v>
      </c>
      <c r="E33" s="10" t="n">
        <v>35.44</v>
      </c>
      <c r="F33" s="10" t="n">
        <v>10.57</v>
      </c>
      <c r="G33" s="10" t="n">
        <v>25.43</v>
      </c>
      <c r="H33" s="10" t="n">
        <v>26.93</v>
      </c>
      <c r="I33" s="10" t="n">
        <v>10.93</v>
      </c>
      <c r="J33" s="1" t="n">
        <v>9.342</v>
      </c>
      <c r="L33" s="0" t="s">
        <v>51</v>
      </c>
      <c r="M33" s="1" t="n">
        <v>0.178</v>
      </c>
      <c r="N33" s="1" t="n">
        <v>0.201</v>
      </c>
      <c r="O33" s="1" t="n">
        <v>0.055</v>
      </c>
      <c r="P33" s="1" t="n">
        <v>0.149</v>
      </c>
      <c r="Q33" s="1" t="n">
        <v>0.383</v>
      </c>
      <c r="R33" s="1" t="n">
        <v>0.071</v>
      </c>
      <c r="S33" s="1" t="n">
        <v>0.382</v>
      </c>
      <c r="T33" s="1" t="n">
        <v>0.416</v>
      </c>
      <c r="U33" s="1" t="n">
        <v>0.04</v>
      </c>
    </row>
    <row r="34" customFormat="false" ht="13.8" hidden="false" customHeight="false" outlineLevel="0" collapsed="false">
      <c r="A34" s="0" t="s">
        <v>52</v>
      </c>
      <c r="B34" s="10" t="n">
        <v>12.16</v>
      </c>
      <c r="C34" s="10" t="n">
        <v>41.69</v>
      </c>
      <c r="D34" s="10" t="n">
        <v>41.97</v>
      </c>
      <c r="E34" s="10" t="n">
        <v>34.81</v>
      </c>
      <c r="F34" s="10" t="n">
        <v>11.29</v>
      </c>
      <c r="G34" s="10" t="n">
        <v>23.81</v>
      </c>
      <c r="H34" s="10" t="n">
        <v>29.24</v>
      </c>
      <c r="I34" s="10" t="n">
        <v>11.9</v>
      </c>
      <c r="J34" s="10" t="n">
        <v>10.89</v>
      </c>
      <c r="L34" s="0" t="s">
        <v>52</v>
      </c>
      <c r="M34" s="1" t="n">
        <v>0.184</v>
      </c>
      <c r="N34" s="1" t="n">
        <v>0.204</v>
      </c>
      <c r="O34" s="1" t="n">
        <v>0.058</v>
      </c>
      <c r="P34" s="1" t="n">
        <v>0.131</v>
      </c>
      <c r="Q34" s="1" t="n">
        <v>0.354</v>
      </c>
      <c r="R34" s="1" t="n">
        <v>0.071</v>
      </c>
      <c r="S34" s="1" t="n">
        <v>0.351</v>
      </c>
      <c r="T34" s="1" t="n">
        <v>0.404</v>
      </c>
      <c r="U34" s="1" t="n">
        <v>0.043</v>
      </c>
    </row>
    <row r="36" customFormat="false" ht="14" hidden="false" customHeight="false" outlineLevel="0" collapsed="false">
      <c r="A36" s="16" t="s">
        <v>55</v>
      </c>
      <c r="B36" s="0" t="s">
        <v>36</v>
      </c>
      <c r="C36" s="0" t="s">
        <v>37</v>
      </c>
      <c r="D36" s="0" t="s">
        <v>38</v>
      </c>
      <c r="E36" s="0" t="s">
        <v>39</v>
      </c>
      <c r="F36" s="0" t="s">
        <v>40</v>
      </c>
      <c r="G36" s="0" t="s">
        <v>41</v>
      </c>
      <c r="H36" s="0" t="s">
        <v>42</v>
      </c>
      <c r="I36" s="0" t="s">
        <v>43</v>
      </c>
      <c r="J36" s="0" t="s">
        <v>44</v>
      </c>
      <c r="L36" s="16" t="s">
        <v>55</v>
      </c>
      <c r="M36" s="0" t="s">
        <v>36</v>
      </c>
      <c r="N36" s="0" t="s">
        <v>37</v>
      </c>
      <c r="O36" s="0" t="s">
        <v>38</v>
      </c>
      <c r="P36" s="0" t="s">
        <v>39</v>
      </c>
      <c r="Q36" s="0" t="s">
        <v>40</v>
      </c>
      <c r="R36" s="0" t="s">
        <v>41</v>
      </c>
      <c r="S36" s="0" t="s">
        <v>42</v>
      </c>
      <c r="T36" s="0" t="s">
        <v>43</v>
      </c>
      <c r="U36" s="0" t="s">
        <v>44</v>
      </c>
    </row>
    <row r="37" customFormat="false" ht="13.8" hidden="false" customHeight="false" outlineLevel="0" collapsed="false">
      <c r="A37" s="0" t="s">
        <v>45</v>
      </c>
      <c r="B37" s="10" t="n">
        <v>13.45</v>
      </c>
      <c r="C37" s="10" t="n">
        <v>64.48</v>
      </c>
      <c r="D37" s="10" t="n">
        <v>18</v>
      </c>
      <c r="E37" s="9" t="n">
        <v>103.1</v>
      </c>
      <c r="F37" s="10" t="n">
        <v>11.1</v>
      </c>
      <c r="G37" s="10" t="n">
        <v>28.15</v>
      </c>
      <c r="H37" s="10" t="n">
        <v>31.5</v>
      </c>
      <c r="I37" s="10" t="n">
        <v>11.99</v>
      </c>
      <c r="J37" s="1" t="n">
        <v>8.204</v>
      </c>
      <c r="L37" s="0" t="s">
        <v>45</v>
      </c>
      <c r="M37" s="1" t="n">
        <v>0.47</v>
      </c>
      <c r="N37" s="1" t="n">
        <v>0.455</v>
      </c>
      <c r="O37" s="1" t="n">
        <v>0.045</v>
      </c>
      <c r="P37" s="1" t="n">
        <v>0.545</v>
      </c>
      <c r="Q37" s="1" t="n">
        <v>0.522</v>
      </c>
      <c r="R37" s="1" t="n">
        <v>0.154</v>
      </c>
      <c r="S37" s="1" t="n">
        <v>0.563</v>
      </c>
      <c r="T37" s="1" t="n">
        <v>0.563</v>
      </c>
      <c r="U37" s="1" t="n">
        <v>0.048</v>
      </c>
    </row>
    <row r="38" customFormat="false" ht="13.8" hidden="false" customHeight="false" outlineLevel="0" collapsed="false">
      <c r="A38" s="0" t="s">
        <v>46</v>
      </c>
      <c r="B38" s="10" t="n">
        <v>12.32</v>
      </c>
      <c r="C38" s="10" t="n">
        <v>68.74</v>
      </c>
      <c r="D38" s="10" t="n">
        <v>18.62</v>
      </c>
      <c r="E38" s="10" t="n">
        <v>91.94</v>
      </c>
      <c r="F38" s="10" t="n">
        <v>10.17</v>
      </c>
      <c r="G38" s="10" t="n">
        <v>34.09</v>
      </c>
      <c r="H38" s="10" t="n">
        <v>28.54</v>
      </c>
      <c r="I38" s="10" t="n">
        <v>11.47</v>
      </c>
      <c r="J38" s="10" t="n">
        <v>10.38</v>
      </c>
      <c r="L38" s="0" t="s">
        <v>46</v>
      </c>
      <c r="M38" s="1" t="n">
        <v>0.545</v>
      </c>
      <c r="N38" s="1" t="n">
        <v>0.559</v>
      </c>
      <c r="O38" s="1" t="n">
        <v>0.044</v>
      </c>
      <c r="P38" s="1" t="n">
        <v>0.606</v>
      </c>
      <c r="Q38" s="1" t="n">
        <v>0.561</v>
      </c>
      <c r="R38" s="1" t="n">
        <v>0.193</v>
      </c>
      <c r="S38" s="1" t="n">
        <v>0.594</v>
      </c>
      <c r="T38" s="1" t="n">
        <v>0.613</v>
      </c>
      <c r="U38" s="1" t="n">
        <v>0.046</v>
      </c>
    </row>
    <row r="39" customFormat="false" ht="13.8" hidden="false" customHeight="false" outlineLevel="0" collapsed="false">
      <c r="A39" s="0" t="s">
        <v>47</v>
      </c>
      <c r="B39" s="10" t="n">
        <v>10.91</v>
      </c>
      <c r="C39" s="10" t="n">
        <v>68.28</v>
      </c>
      <c r="D39" s="10" t="n">
        <v>18.79</v>
      </c>
      <c r="E39" s="10" t="n">
        <v>87.93</v>
      </c>
      <c r="F39" s="10" t="n">
        <v>11.69</v>
      </c>
      <c r="G39" s="10" t="n">
        <v>33.07</v>
      </c>
      <c r="H39" s="10" t="n">
        <v>27.16</v>
      </c>
      <c r="I39" s="10" t="n">
        <v>11.18</v>
      </c>
      <c r="J39" s="1" t="n">
        <v>9.527</v>
      </c>
      <c r="L39" s="0" t="s">
        <v>47</v>
      </c>
      <c r="M39" s="1" t="n">
        <v>0.583</v>
      </c>
      <c r="N39" s="1" t="n">
        <v>0.588</v>
      </c>
      <c r="O39" s="1" t="n">
        <v>0.044</v>
      </c>
      <c r="P39" s="1" t="n">
        <v>0.596</v>
      </c>
      <c r="Q39" s="1" t="n">
        <v>0.591</v>
      </c>
      <c r="R39" s="1" t="n">
        <v>0.209</v>
      </c>
      <c r="S39" s="1" t="n">
        <v>0.633</v>
      </c>
      <c r="T39" s="1" t="n">
        <v>0.615</v>
      </c>
      <c r="U39" s="1" t="n">
        <v>0.04</v>
      </c>
    </row>
    <row r="40" customFormat="false" ht="13.8" hidden="false" customHeight="false" outlineLevel="0" collapsed="false">
      <c r="A40" s="0" t="s">
        <v>48</v>
      </c>
      <c r="B40" s="10" t="n">
        <v>11.35</v>
      </c>
      <c r="C40" s="10" t="n">
        <v>68.92</v>
      </c>
      <c r="D40" s="10" t="n">
        <v>20.09</v>
      </c>
      <c r="E40" s="10" t="n">
        <v>98.73</v>
      </c>
      <c r="F40" s="1" t="n">
        <v>9.168</v>
      </c>
      <c r="G40" s="10" t="n">
        <v>34.8</v>
      </c>
      <c r="H40" s="10" t="n">
        <v>24.97</v>
      </c>
      <c r="I40" s="10" t="n">
        <v>10.4</v>
      </c>
      <c r="J40" s="10" t="n">
        <v>10.62</v>
      </c>
      <c r="L40" s="0" t="s">
        <v>48</v>
      </c>
      <c r="M40" s="1" t="n">
        <v>0.586</v>
      </c>
      <c r="N40" s="1" t="n">
        <v>0.567</v>
      </c>
      <c r="O40" s="1" t="n">
        <v>0.032</v>
      </c>
      <c r="P40" s="1" t="n">
        <v>0.619</v>
      </c>
      <c r="Q40" s="1" t="n">
        <v>0.596</v>
      </c>
      <c r="R40" s="1" t="n">
        <v>0.222</v>
      </c>
      <c r="S40" s="1" t="n">
        <v>0.624</v>
      </c>
      <c r="T40" s="1" t="n">
        <v>0.66</v>
      </c>
      <c r="U40" s="1" t="n">
        <v>0.044</v>
      </c>
    </row>
    <row r="41" customFormat="false" ht="13.8" hidden="false" customHeight="false" outlineLevel="0" collapsed="false">
      <c r="A41" s="0" t="s">
        <v>49</v>
      </c>
      <c r="B41" s="10" t="n">
        <v>11.06</v>
      </c>
      <c r="C41" s="10" t="n">
        <v>70.17</v>
      </c>
      <c r="D41" s="10" t="n">
        <v>48.02</v>
      </c>
      <c r="E41" s="10" t="n">
        <v>63.68</v>
      </c>
      <c r="F41" s="10" t="n">
        <v>10.55</v>
      </c>
      <c r="G41" s="10" t="n">
        <v>41.33</v>
      </c>
      <c r="H41" s="10" t="n">
        <v>28.37</v>
      </c>
      <c r="I41" s="1" t="n">
        <v>9.986</v>
      </c>
      <c r="J41" s="1" t="n">
        <v>7.696</v>
      </c>
      <c r="L41" s="0" t="s">
        <v>49</v>
      </c>
      <c r="M41" s="1" t="n">
        <v>0.489</v>
      </c>
      <c r="N41" s="1" t="n">
        <v>0.565</v>
      </c>
      <c r="O41" s="1" t="n">
        <v>0.055</v>
      </c>
      <c r="P41" s="1" t="n">
        <v>0.515</v>
      </c>
      <c r="Q41" s="1" t="n">
        <v>0.626</v>
      </c>
      <c r="R41" s="1" t="n">
        <v>0.229</v>
      </c>
      <c r="S41" s="1" t="n">
        <v>0.675</v>
      </c>
      <c r="T41" s="1" t="n">
        <v>0.686</v>
      </c>
      <c r="U41" s="1" t="n">
        <v>0.03</v>
      </c>
    </row>
    <row r="42" customFormat="false" ht="13.8" hidden="false" customHeight="false" outlineLevel="0" collapsed="false">
      <c r="A42" s="0" t="s">
        <v>50</v>
      </c>
      <c r="B42" s="10" t="n">
        <v>12.81</v>
      </c>
      <c r="C42" s="10" t="n">
        <v>66.38</v>
      </c>
      <c r="D42" s="10" t="n">
        <v>43.36</v>
      </c>
      <c r="E42" s="10" t="n">
        <v>65.88</v>
      </c>
      <c r="F42" s="10" t="n">
        <v>10.74</v>
      </c>
      <c r="G42" s="10" t="n">
        <v>41.44</v>
      </c>
      <c r="H42" s="10" t="n">
        <v>28.67</v>
      </c>
      <c r="I42" s="10" t="n">
        <v>11.38</v>
      </c>
      <c r="J42" s="1" t="n">
        <v>9.347</v>
      </c>
      <c r="L42" s="0" t="s">
        <v>50</v>
      </c>
      <c r="M42" s="1" t="n">
        <v>0.442</v>
      </c>
      <c r="N42" s="1" t="n">
        <v>0.543</v>
      </c>
      <c r="O42" s="1" t="n">
        <v>0.047</v>
      </c>
      <c r="P42" s="1" t="n">
        <v>0.472</v>
      </c>
      <c r="Q42" s="1" t="n">
        <v>0.578</v>
      </c>
      <c r="R42" s="1" t="n">
        <v>0.212</v>
      </c>
      <c r="S42" s="1" t="n">
        <v>0.627</v>
      </c>
      <c r="T42" s="1" t="n">
        <v>0.624</v>
      </c>
      <c r="U42" s="1" t="n">
        <v>0.029</v>
      </c>
    </row>
    <row r="43" customFormat="false" ht="13.8" hidden="false" customHeight="false" outlineLevel="0" collapsed="false">
      <c r="A43" s="0" t="s">
        <v>51</v>
      </c>
      <c r="B43" s="10" t="n">
        <v>12.26</v>
      </c>
      <c r="C43" s="10" t="n">
        <v>69.18</v>
      </c>
      <c r="D43" s="10" t="n">
        <v>46.63</v>
      </c>
      <c r="E43" s="10" t="n">
        <v>65.63</v>
      </c>
      <c r="F43" s="10" t="n">
        <v>11.08</v>
      </c>
      <c r="G43" s="10" t="n">
        <v>39.36</v>
      </c>
      <c r="H43" s="10" t="n">
        <v>30.83</v>
      </c>
      <c r="I43" s="10" t="n">
        <v>10.16</v>
      </c>
      <c r="J43" s="10" t="n">
        <v>10.01</v>
      </c>
      <c r="L43" s="0" t="s">
        <v>51</v>
      </c>
      <c r="M43" s="1" t="n">
        <v>0.403</v>
      </c>
      <c r="N43" s="1" t="n">
        <v>0.517</v>
      </c>
      <c r="O43" s="1" t="n">
        <v>0.057</v>
      </c>
      <c r="P43" s="1" t="n">
        <v>0.43</v>
      </c>
      <c r="Q43" s="1" t="n">
        <v>0.629</v>
      </c>
      <c r="R43" s="1" t="n">
        <v>0.192</v>
      </c>
      <c r="S43" s="1" t="n">
        <v>0.607</v>
      </c>
      <c r="T43" s="1" t="n">
        <v>0.618</v>
      </c>
      <c r="U43" s="1" t="n">
        <v>0.044</v>
      </c>
    </row>
    <row r="44" customFormat="false" ht="13.8" hidden="false" customHeight="false" outlineLevel="0" collapsed="false">
      <c r="A44" s="0" t="s">
        <v>52</v>
      </c>
      <c r="B44" s="10" t="n">
        <v>13.1</v>
      </c>
      <c r="C44" s="10" t="n">
        <v>66.4</v>
      </c>
      <c r="D44" s="10" t="n">
        <v>38.26</v>
      </c>
      <c r="E44" s="10" t="n">
        <v>68</v>
      </c>
      <c r="F44" s="10" t="n">
        <v>12.73</v>
      </c>
      <c r="G44" s="10" t="n">
        <v>35.19</v>
      </c>
      <c r="H44" s="10" t="n">
        <v>37.28</v>
      </c>
      <c r="I44" s="10" t="n">
        <v>12.51</v>
      </c>
      <c r="J44" s="1" t="n">
        <v>9.869</v>
      </c>
      <c r="L44" s="0" t="s">
        <v>52</v>
      </c>
      <c r="M44" s="1" t="n">
        <v>0.401</v>
      </c>
      <c r="N44" s="1" t="n">
        <v>0.458</v>
      </c>
      <c r="O44" s="1" t="n">
        <v>0.056</v>
      </c>
      <c r="P44" s="1" t="n">
        <v>0.361</v>
      </c>
      <c r="Q44" s="1" t="n">
        <v>0.606</v>
      </c>
      <c r="R44" s="1" t="n">
        <v>0.166</v>
      </c>
      <c r="S44" s="1" t="n">
        <v>0.621</v>
      </c>
      <c r="T44" s="1" t="n">
        <v>0.605</v>
      </c>
      <c r="U44" s="1" t="n">
        <v>0.044</v>
      </c>
    </row>
    <row r="49" customFormat="false" ht="14" hidden="false" customHeight="false" outlineLevel="0" collapsed="false">
      <c r="B49" s="0" t="s">
        <v>56</v>
      </c>
    </row>
    <row r="50" customFormat="false" ht="14" hidden="false" customHeight="false" outlineLevel="0" collapsed="false">
      <c r="B50" s="0" t="s">
        <v>57</v>
      </c>
      <c r="C50" s="0" t="s">
        <v>58</v>
      </c>
      <c r="D50" s="0" t="s">
        <v>59</v>
      </c>
      <c r="E50" s="0" t="s">
        <v>60</v>
      </c>
      <c r="F50" s="0" t="s">
        <v>61</v>
      </c>
      <c r="G50" s="0" t="s">
        <v>62</v>
      </c>
      <c r="H50" s="0" t="s">
        <v>63</v>
      </c>
      <c r="I50" s="0" t="s">
        <v>64</v>
      </c>
      <c r="J50" s="0" t="s">
        <v>65</v>
      </c>
    </row>
    <row r="51" customFormat="false" ht="14" hidden="false" customHeight="false" outlineLevel="0" collapsed="false">
      <c r="B51" s="0" t="s">
        <v>66</v>
      </c>
      <c r="C51" s="0" t="s">
        <v>67</v>
      </c>
      <c r="D51" s="0" t="s">
        <v>68</v>
      </c>
      <c r="E51" s="0" t="s">
        <v>69</v>
      </c>
      <c r="F51" s="0" t="s">
        <v>70</v>
      </c>
      <c r="G51" s="0" t="s">
        <v>71</v>
      </c>
      <c r="H51" s="0" t="s">
        <v>72</v>
      </c>
      <c r="I51" s="0" t="s">
        <v>73</v>
      </c>
      <c r="J51" s="0" t="s">
        <v>74</v>
      </c>
    </row>
    <row r="52" customFormat="false" ht="14" hidden="false" customHeight="false" outlineLevel="0" collapsed="false">
      <c r="B52" s="0" t="s">
        <v>75</v>
      </c>
      <c r="C52" s="0" t="s">
        <v>76</v>
      </c>
      <c r="D52" s="0" t="s">
        <v>77</v>
      </c>
      <c r="E52" s="0" t="s">
        <v>78</v>
      </c>
      <c r="F52" s="0" t="s">
        <v>79</v>
      </c>
      <c r="G52" s="0" t="s">
        <v>80</v>
      </c>
      <c r="H52" s="0" t="s">
        <v>81</v>
      </c>
      <c r="I52" s="0" t="s">
        <v>82</v>
      </c>
      <c r="J52" s="0" t="s">
        <v>83</v>
      </c>
    </row>
    <row r="53" customFormat="false" ht="14" hidden="false" customHeight="false" outlineLevel="0" collapsed="false">
      <c r="B53" s="0" t="s">
        <v>84</v>
      </c>
      <c r="C53" s="0" t="s">
        <v>85</v>
      </c>
      <c r="D53" s="0" t="s">
        <v>86</v>
      </c>
      <c r="E53" s="0" t="s">
        <v>87</v>
      </c>
      <c r="F53" s="0" t="s">
        <v>88</v>
      </c>
      <c r="G53" s="0" t="s">
        <v>89</v>
      </c>
      <c r="H53" s="0" t="s">
        <v>90</v>
      </c>
      <c r="I53" s="0" t="s">
        <v>91</v>
      </c>
      <c r="J53" s="0" t="s">
        <v>92</v>
      </c>
    </row>
    <row r="54" customFormat="false" ht="14" hidden="false" customHeight="false" outlineLevel="0" collapsed="false">
      <c r="B54" s="0" t="s">
        <v>93</v>
      </c>
      <c r="C54" s="0" t="s">
        <v>94</v>
      </c>
      <c r="D54" s="0" t="s">
        <v>95</v>
      </c>
      <c r="E54" s="0" t="s">
        <v>96</v>
      </c>
      <c r="F54" s="0" t="s">
        <v>97</v>
      </c>
      <c r="G54" s="0" t="s">
        <v>98</v>
      </c>
      <c r="H54" s="0" t="s">
        <v>99</v>
      </c>
      <c r="I54" s="0" t="s">
        <v>100</v>
      </c>
      <c r="J54" s="0" t="s">
        <v>101</v>
      </c>
    </row>
    <row r="55" customFormat="false" ht="14" hidden="false" customHeight="false" outlineLevel="0" collapsed="false">
      <c r="B55" s="0" t="s">
        <v>102</v>
      </c>
      <c r="C55" s="0" t="s">
        <v>103</v>
      </c>
      <c r="D55" s="0" t="s">
        <v>104</v>
      </c>
      <c r="E55" s="0" t="s">
        <v>105</v>
      </c>
      <c r="F55" s="0" t="s">
        <v>106</v>
      </c>
      <c r="G55" s="0" t="s">
        <v>107</v>
      </c>
      <c r="H55" s="0" t="s">
        <v>108</v>
      </c>
      <c r="I55" s="0" t="s">
        <v>109</v>
      </c>
      <c r="J55" s="0" t="s">
        <v>110</v>
      </c>
    </row>
    <row r="56" customFormat="false" ht="14" hidden="false" customHeight="false" outlineLevel="0" collapsed="false">
      <c r="B56" s="0" t="s">
        <v>111</v>
      </c>
      <c r="C56" s="0" t="s">
        <v>112</v>
      </c>
      <c r="D56" s="0" t="s">
        <v>113</v>
      </c>
      <c r="E56" s="0" t="s">
        <v>114</v>
      </c>
      <c r="F56" s="0" t="s">
        <v>115</v>
      </c>
      <c r="G56" s="0" t="s">
        <v>116</v>
      </c>
      <c r="H56" s="0" t="s">
        <v>117</v>
      </c>
      <c r="I56" s="0" t="s">
        <v>118</v>
      </c>
      <c r="J56" s="0" t="s">
        <v>119</v>
      </c>
    </row>
    <row r="57" customFormat="false" ht="14" hidden="false" customHeight="false" outlineLevel="0" collapsed="false">
      <c r="B57" s="0" t="s">
        <v>120</v>
      </c>
      <c r="C57" s="0" t="s">
        <v>121</v>
      </c>
      <c r="D57" s="0" t="s">
        <v>122</v>
      </c>
      <c r="E57" s="0" t="s">
        <v>123</v>
      </c>
      <c r="F57" s="0" t="s">
        <v>124</v>
      </c>
      <c r="G57" s="0" t="s">
        <v>125</v>
      </c>
      <c r="H57" s="0" t="s">
        <v>126</v>
      </c>
      <c r="I57" s="0" t="s">
        <v>127</v>
      </c>
      <c r="J57" s="0" t="s">
        <v>128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U80"/>
  <sheetViews>
    <sheetView windowProtection="false" showFormulas="false" showGridLines="true" showRowColHeaders="true" showZeros="true" rightToLeft="false" tabSelected="false" showOutlineSymbols="true" defaultGridColor="true" view="normal" topLeftCell="B64" colorId="64" zoomScale="100" zoomScaleNormal="100" zoomScalePageLayoutView="100" workbookViewId="0">
      <selection pane="topLeft" activeCell="AN75" activeCellId="0" sqref="AN75"/>
    </sheetView>
  </sheetViews>
  <sheetFormatPr defaultRowHeight="14"/>
  <cols>
    <col collapsed="false" hidden="false" max="1" min="1" style="0" width="40.8137651821862"/>
    <col collapsed="false" hidden="false" max="2" min="2" style="0" width="9.74898785425101"/>
    <col collapsed="false" hidden="false" max="3" min="3" style="0" width="9.10526315789474"/>
    <col collapsed="false" hidden="false" max="4" min="4" style="0" width="9.31983805668016"/>
    <col collapsed="false" hidden="false" max="5" min="5" style="0" width="9.4251012145749"/>
    <col collapsed="false" hidden="true" max="7" min="6" style="0" width="0"/>
    <col collapsed="false" hidden="false" max="8" min="8" style="0" width="3.42914979757085"/>
    <col collapsed="false" hidden="false" max="9" min="9" style="0" width="9.4251012145749"/>
    <col collapsed="false" hidden="false" max="10" min="10" style="0" width="9"/>
    <col collapsed="false" hidden="false" max="12" min="11" style="0" width="9.31983805668016"/>
    <col collapsed="false" hidden="true" max="14" min="13" style="0" width="0"/>
    <col collapsed="false" hidden="false" max="15" min="15" style="0" width="3.31983805668016"/>
    <col collapsed="false" hidden="false" max="16" min="16" style="0" width="9.31983805668016"/>
    <col collapsed="false" hidden="false" max="18" min="17" style="0" width="9.4251012145749"/>
    <col collapsed="false" hidden="false" max="19" min="19" style="0" width="9"/>
    <col collapsed="false" hidden="true" max="21" min="20" style="0" width="0"/>
    <col collapsed="false" hidden="false" max="22" min="22" style="0" width="3.10526315789474"/>
    <col collapsed="false" hidden="false" max="23" min="23" style="0" width="9.10526315789474"/>
    <col collapsed="false" hidden="false" max="24" min="24" style="0" width="9.74898785425101"/>
    <col collapsed="false" hidden="false" max="25" min="25" style="0" width="9.4251012145749"/>
    <col collapsed="false" hidden="false" max="26" min="26" style="0" width="9.10526315789474"/>
    <col collapsed="false" hidden="true" max="28" min="27" style="0" width="0"/>
    <col collapsed="false" hidden="false" max="29" min="29" style="0" width="3.10526315789474"/>
    <col collapsed="false" hidden="false" max="30" min="30" style="0" width="9.10526315789474"/>
    <col collapsed="false" hidden="false" max="32" min="31" style="0" width="9.4251012145749"/>
    <col collapsed="false" hidden="false" max="33" min="33" style="0" width="9.74898785425101"/>
    <col collapsed="false" hidden="true" max="35" min="34" style="0" width="0"/>
    <col collapsed="false" hidden="false" max="36" min="36" style="0" width="3.31983805668016"/>
    <col collapsed="false" hidden="false" max="41" min="37" style="0" width="10.6032388663968"/>
    <col collapsed="false" hidden="true" max="47" min="42" style="0" width="0"/>
    <col collapsed="false" hidden="false" max="1025" min="48" style="0" width="10.6032388663968"/>
  </cols>
  <sheetData>
    <row r="1" customFormat="false" ht="18" hidden="false" customHeight="false" outlineLevel="0" collapsed="false">
      <c r="A1" s="17" t="s">
        <v>129</v>
      </c>
      <c r="B1" s="5" t="s">
        <v>130</v>
      </c>
      <c r="I1" s="2" t="s">
        <v>131</v>
      </c>
    </row>
    <row r="2" customFormat="false" ht="14" hidden="false" customHeight="false" outlineLevel="0" collapsed="false">
      <c r="A2" s="0" t="s">
        <v>13</v>
      </c>
      <c r="B2" s="18" t="n">
        <f aca="false">'OD600 reference point'!B9</f>
        <v>3.4</v>
      </c>
      <c r="I2" s="2" t="s">
        <v>132</v>
      </c>
    </row>
    <row r="3" customFormat="false" ht="14" hidden="false" customHeight="false" outlineLevel="0" collapsed="false">
      <c r="A3" s="19" t="s">
        <v>24</v>
      </c>
      <c r="B3" s="20" t="n">
        <f aca="false">'Fluorescein standard curve'!C28</f>
        <v>0.00365035975280491</v>
      </c>
      <c r="I3" s="2" t="s">
        <v>5</v>
      </c>
    </row>
    <row r="4" customFormat="false" ht="14" hidden="false" customHeight="false" outlineLevel="0" collapsed="false">
      <c r="I4" s="2" t="s">
        <v>133</v>
      </c>
    </row>
    <row r="6" customFormat="false" ht="18" hidden="false" customHeight="false" outlineLevel="0" collapsed="false">
      <c r="A6" s="14" t="s">
        <v>134</v>
      </c>
      <c r="B6" s="0" t="s">
        <v>135</v>
      </c>
      <c r="I6" s="0" t="s">
        <v>136</v>
      </c>
    </row>
    <row r="7" customFormat="false" ht="14" hidden="false" customHeight="false" outlineLevel="0" collapsed="false">
      <c r="A7" s="21" t="s">
        <v>137</v>
      </c>
      <c r="B7" s="0" t="s">
        <v>2</v>
      </c>
      <c r="C7" s="0" t="s">
        <v>4</v>
      </c>
      <c r="D7" s="0" t="s">
        <v>6</v>
      </c>
      <c r="E7" s="0" t="s">
        <v>7</v>
      </c>
      <c r="F7" s="0" t="s">
        <v>138</v>
      </c>
      <c r="G7" s="0" t="s">
        <v>139</v>
      </c>
      <c r="I7" s="0" t="s">
        <v>2</v>
      </c>
      <c r="J7" s="0" t="s">
        <v>4</v>
      </c>
      <c r="K7" s="0" t="s">
        <v>6</v>
      </c>
      <c r="L7" s="0" t="s">
        <v>7</v>
      </c>
      <c r="M7" s="0" t="s">
        <v>138</v>
      </c>
      <c r="N7" s="0" t="s">
        <v>139</v>
      </c>
    </row>
    <row r="8" customFormat="false" ht="14" hidden="false" customHeight="false" outlineLevel="0" collapsed="false">
      <c r="A8" s="0" t="s">
        <v>140</v>
      </c>
      <c r="B8" s="22" t="n">
        <f aca="false">'Raw Plate Reader Measurements'!$U$7</f>
        <v>0.224</v>
      </c>
      <c r="C8" s="22" t="n">
        <f aca="false">'Raw Plate Reader Measurements'!$U$8</f>
        <v>0.224</v>
      </c>
      <c r="D8" s="22" t="n">
        <f aca="false">'Raw Plate Reader Measurements'!$U$9</f>
        <v>0.197</v>
      </c>
      <c r="E8" s="22" t="n">
        <f aca="false">'Raw Plate Reader Measurements'!$U$10</f>
        <v>0.193</v>
      </c>
      <c r="F8" s="23"/>
      <c r="G8" s="23"/>
      <c r="I8" s="22" t="n">
        <f aca="false">'Raw Plate Reader Measurements'!$J$7</f>
        <v>8.778</v>
      </c>
      <c r="J8" s="22" t="n">
        <f aca="false">'Raw Plate Reader Measurements'!$J$8</f>
        <v>10.32</v>
      </c>
      <c r="K8" s="22" t="n">
        <f aca="false">'Raw Plate Reader Measurements'!$J$9</f>
        <v>9.318</v>
      </c>
      <c r="L8" s="22" t="n">
        <f aca="false">'Raw Plate Reader Measurements'!$J$10</f>
        <v>10.7</v>
      </c>
      <c r="M8" s="23"/>
      <c r="N8" s="23"/>
    </row>
    <row r="9" s="25" customFormat="true" ht="14" hidden="false" customHeight="false" outlineLevel="0" collapsed="false">
      <c r="A9" s="24" t="s">
        <v>141</v>
      </c>
      <c r="B9" s="24" t="n">
        <f aca="false">AVERAGE(B8:G8)</f>
        <v>0.2095</v>
      </c>
      <c r="C9" s="24"/>
      <c r="D9" s="24"/>
      <c r="E9" s="24"/>
      <c r="G9" s="24"/>
      <c r="I9" s="24" t="n">
        <f aca="false">AVERAGE(I8:N8)</f>
        <v>9.779</v>
      </c>
      <c r="J9" s="24"/>
      <c r="K9" s="24"/>
      <c r="L9" s="24"/>
      <c r="M9" s="24"/>
      <c r="N9" s="24"/>
      <c r="P9" s="25" t="s">
        <v>142</v>
      </c>
      <c r="W9" s="25" t="s">
        <v>143</v>
      </c>
      <c r="AD9" s="25" t="s">
        <v>144</v>
      </c>
      <c r="AK9" s="25" t="s">
        <v>145</v>
      </c>
      <c r="AP9" s="25" t="s">
        <v>146</v>
      </c>
    </row>
    <row r="10" customFormat="false" ht="14" hidden="false" customHeight="false" outlineLevel="0" collapsed="false">
      <c r="A10" s="26" t="s">
        <v>35</v>
      </c>
      <c r="E10" s="24"/>
      <c r="F10" s="24"/>
      <c r="G10" s="24"/>
      <c r="H10" s="24"/>
      <c r="L10" s="24"/>
      <c r="M10" s="24"/>
      <c r="N10" s="24"/>
      <c r="O10" s="25"/>
      <c r="P10" s="0" t="s">
        <v>2</v>
      </c>
      <c r="Q10" s="0" t="s">
        <v>4</v>
      </c>
      <c r="R10" s="0" t="s">
        <v>6</v>
      </c>
      <c r="S10" s="0" t="s">
        <v>7</v>
      </c>
      <c r="T10" s="0" t="s">
        <v>138</v>
      </c>
      <c r="U10" s="0" t="s">
        <v>139</v>
      </c>
      <c r="V10" s="25"/>
      <c r="W10" s="0" t="s">
        <v>2</v>
      </c>
      <c r="X10" s="0" t="s">
        <v>4</v>
      </c>
      <c r="Y10" s="0" t="s">
        <v>6</v>
      </c>
      <c r="Z10" s="0" t="s">
        <v>7</v>
      </c>
      <c r="AA10" s="0" t="s">
        <v>138</v>
      </c>
      <c r="AB10" s="0" t="s">
        <v>139</v>
      </c>
      <c r="AD10" s="0" t="s">
        <v>2</v>
      </c>
      <c r="AE10" s="0" t="s">
        <v>4</v>
      </c>
      <c r="AF10" s="0" t="s">
        <v>6</v>
      </c>
      <c r="AG10" s="0" t="s">
        <v>7</v>
      </c>
      <c r="AH10" s="0" t="s">
        <v>138</v>
      </c>
      <c r="AI10" s="0" t="s">
        <v>139</v>
      </c>
      <c r="AK10" s="0" t="s">
        <v>8</v>
      </c>
      <c r="AL10" s="0" t="s">
        <v>18</v>
      </c>
      <c r="AM10" s="0" t="s">
        <v>147</v>
      </c>
      <c r="AN10" s="0" t="s">
        <v>148</v>
      </c>
      <c r="AP10" s="0" t="s">
        <v>2</v>
      </c>
      <c r="AQ10" s="0" t="s">
        <v>4</v>
      </c>
      <c r="AR10" s="0" t="s">
        <v>6</v>
      </c>
      <c r="AS10" s="0" t="s">
        <v>7</v>
      </c>
      <c r="AT10" s="0" t="s">
        <v>138</v>
      </c>
      <c r="AU10" s="0" t="s">
        <v>139</v>
      </c>
    </row>
    <row r="11" customFormat="false" ht="14" hidden="false" customHeight="false" outlineLevel="0" collapsed="false">
      <c r="A11" s="0" t="s">
        <v>149</v>
      </c>
      <c r="B11" s="22" t="n">
        <f aca="false">'Raw Plate Reader Measurements'!$M$7</f>
        <v>0.205</v>
      </c>
      <c r="C11" s="22" t="n">
        <f aca="false">'Raw Plate Reader Measurements'!$M$8</f>
        <v>0.238</v>
      </c>
      <c r="D11" s="22" t="n">
        <f aca="false">'Raw Plate Reader Measurements'!$M$9</f>
        <v>0.235</v>
      </c>
      <c r="E11" s="22" t="n">
        <f aca="false">'Raw Plate Reader Measurements'!$M$10</f>
        <v>0.224</v>
      </c>
      <c r="F11" s="23"/>
      <c r="G11" s="23"/>
      <c r="I11" s="22" t="n">
        <f aca="false">'Raw Plate Reader Measurements'!$B$7</f>
        <v>13.56</v>
      </c>
      <c r="J11" s="22" t="n">
        <f aca="false">'Raw Plate Reader Measurements'!$B$8</f>
        <v>12.35</v>
      </c>
      <c r="K11" s="22" t="n">
        <f aca="false">'Raw Plate Reader Measurements'!$B$9</f>
        <v>12.44</v>
      </c>
      <c r="L11" s="22" t="n">
        <f aca="false">'Raw Plate Reader Measurements'!$B$10</f>
        <v>12.84</v>
      </c>
      <c r="M11" s="23"/>
      <c r="N11" s="23"/>
      <c r="P11" s="4" t="n">
        <f aca="false">IF(ISBLANK(B11),"---", B11-$B$9)</f>
        <v>-0.0045</v>
      </c>
      <c r="Q11" s="4" t="n">
        <f aca="false">IF(ISBLANK(C11),"---", C11-$B$9)</f>
        <v>0.0285</v>
      </c>
      <c r="R11" s="4" t="n">
        <f aca="false">IF(ISBLANK(D11),"---", D11-$B$9)</f>
        <v>0.0255</v>
      </c>
      <c r="S11" s="4" t="n">
        <f aca="false">IF(ISBLANK(E11),"---", E11-$B$9)</f>
        <v>0.0145</v>
      </c>
      <c r="T11" s="4" t="str">
        <f aca="false">IF(ISBLANK(F11),"---", F11-$B$9)</f>
        <v>---</v>
      </c>
      <c r="U11" s="4" t="str">
        <f aca="false">IF(ISBLANK(G11),"---", G11-$B$9)</f>
        <v>---</v>
      </c>
      <c r="W11" s="4" t="n">
        <f aca="false">IF(ISBLANK(I11),"---",I11-$I$9)</f>
        <v>3.781</v>
      </c>
      <c r="X11" s="4" t="n">
        <f aca="false">IF(ISBLANK(J11),"---",J11-$I$9)</f>
        <v>2.571</v>
      </c>
      <c r="Y11" s="4" t="n">
        <f aca="false">IF(ISBLANK(K11),"---",K11-$I$9)</f>
        <v>2.661</v>
      </c>
      <c r="Z11" s="4" t="n">
        <f aca="false">IF(ISBLANK(L11),"---",L11-$I$9)</f>
        <v>3.061</v>
      </c>
      <c r="AA11" s="4" t="str">
        <f aca="false">IF(ISBLANK(M11),"---",M11-$I$9)</f>
        <v>---</v>
      </c>
      <c r="AB11" s="4" t="str">
        <f aca="false">IF(ISBLANK(N11),"---",N11-$I$9)</f>
        <v>---</v>
      </c>
      <c r="AD11" s="27" t="n">
        <f aca="false">IF(AND(ISNUMBER(W11),ISNUMBER(P11)),(W11*$B$3)/(P11*$B$2),"---")</f>
        <v>-0.902092171591854</v>
      </c>
      <c r="AE11" s="27" t="n">
        <f aca="false">IF(AND(ISNUMBER(X11),ISNUMBER(Q11)),(X11*$B$3)/(Q11*$B$2),"---")</f>
        <v>0.0968531983948548</v>
      </c>
      <c r="AF11" s="27" t="n">
        <f aca="false">IF(AND(ISNUMBER(Y11),ISNUMBER(R11)),(Y11*$B$3)/(R11*$B$2),"---")</f>
        <v>0.11203699310512</v>
      </c>
      <c r="AG11" s="27" t="n">
        <f aca="false">IF(AND(ISNUMBER(Z11),ISNUMBER(S11)),(Z11*$B$3)/(S11*$B$2),"---")</f>
        <v>0.226648097430748</v>
      </c>
      <c r="AH11" s="27" t="str">
        <f aca="false">IF(AND(ISNUMBER(AA11),ISNUMBER(T11)),(AA11*$B$3)/(T11*$B$2),"---")</f>
        <v>---</v>
      </c>
      <c r="AI11" s="27" t="str">
        <f aca="false">IF(AND(ISNUMBER(AB11),ISNUMBER(U11)),(AB11*$B$3)/(U11*$B$2),"---")</f>
        <v>---</v>
      </c>
      <c r="AK11" s="27" t="n">
        <f aca="false">AVERAGE(AD11:AI11)</f>
        <v>-0.116638470665283</v>
      </c>
      <c r="AL11" s="27" t="n">
        <f aca="false">STDEV(AD11:AI11)</f>
        <v>0.526831517857177</v>
      </c>
      <c r="AM11" s="27" t="e">
        <f aca="false">GEOMEAN(AD11:AI11)</f>
        <v>#VALUE!</v>
      </c>
      <c r="AN11" s="28" t="e">
        <f aca="false">EXP(STDEV(AP11:AU11))</f>
        <v>#DIV/0!</v>
      </c>
      <c r="AP11" s="27" t="e">
        <f aca="false">IF(ISNUMBER(AD11),LN(AD11),"---")</f>
        <v>#VALUE!</v>
      </c>
      <c r="AQ11" s="27" t="n">
        <f aca="false">IF(ISNUMBER(AE11),LN(AE11),"---")</f>
        <v>-2.33455886546322</v>
      </c>
      <c r="AR11" s="27" t="n">
        <f aca="false">IF(ISNUMBER(AF11),LN(AF11),"---")</f>
        <v>-2.18892616664119</v>
      </c>
      <c r="AS11" s="27" t="n">
        <f aca="false">IF(ISNUMBER(AG11),LN(AG11),"---")</f>
        <v>-1.48435669593562</v>
      </c>
      <c r="AT11" s="27" t="str">
        <f aca="false">IF(ISNUMBER(AH11),LN(AH11),"---")</f>
        <v>---</v>
      </c>
      <c r="AU11" s="27" t="str">
        <f aca="false">IF(ISNUMBER(AI11),LN(AI11),"---")</f>
        <v>---</v>
      </c>
    </row>
    <row r="12" customFormat="false" ht="14" hidden="false" customHeight="false" outlineLevel="0" collapsed="false">
      <c r="A12" s="0" t="s">
        <v>150</v>
      </c>
      <c r="B12" s="22" t="n">
        <f aca="false">'Raw Plate Reader Measurements'!$M$11</f>
        <v>0.219</v>
      </c>
      <c r="C12" s="22" t="n">
        <f aca="false">'Raw Plate Reader Measurements'!$M$12</f>
        <v>0.235</v>
      </c>
      <c r="D12" s="22" t="n">
        <f aca="false">'Raw Plate Reader Measurements'!$M$13</f>
        <v>0.235</v>
      </c>
      <c r="E12" s="22" t="n">
        <f aca="false">'Raw Plate Reader Measurements'!$M$14</f>
        <v>0.181</v>
      </c>
      <c r="F12" s="23"/>
      <c r="G12" s="23"/>
      <c r="I12" s="22" t="n">
        <f aca="false">'Raw Plate Reader Measurements'!$B$11</f>
        <v>11.76</v>
      </c>
      <c r="J12" s="22" t="n">
        <f aca="false">'Raw Plate Reader Measurements'!$B$12</f>
        <v>13.13</v>
      </c>
      <c r="K12" s="22" t="n">
        <f aca="false">'Raw Plate Reader Measurements'!$B$13</f>
        <v>13.38</v>
      </c>
      <c r="L12" s="22" t="n">
        <f aca="false">'Raw Plate Reader Measurements'!$B$14</f>
        <v>12.37</v>
      </c>
      <c r="M12" s="23"/>
      <c r="N12" s="23"/>
      <c r="P12" s="4" t="n">
        <f aca="false">IF(ISBLANK(B12),"---", B12-$B$9)</f>
        <v>0.00949999999999998</v>
      </c>
      <c r="Q12" s="4" t="n">
        <f aca="false">IF(ISBLANK(C12),"---", C12-$B$9)</f>
        <v>0.0255</v>
      </c>
      <c r="R12" s="4" t="n">
        <f aca="false">IF(ISBLANK(D12),"---", D12-$B$9)</f>
        <v>0.0255</v>
      </c>
      <c r="S12" s="4" t="n">
        <f aca="false">IF(ISBLANK(E12),"---", E12-$B$9)</f>
        <v>-0.0285</v>
      </c>
      <c r="T12" s="4" t="str">
        <f aca="false">IF(ISBLANK(F12),"---", F12-$B$9)</f>
        <v>---</v>
      </c>
      <c r="U12" s="4" t="str">
        <f aca="false">IF(ISBLANK(G12),"---", G12-$B$9)</f>
        <v>---</v>
      </c>
      <c r="W12" s="4" t="n">
        <f aca="false">IF(ISBLANK(I12),"---",I12-$I$9)</f>
        <v>1.981</v>
      </c>
      <c r="X12" s="4" t="n">
        <f aca="false">IF(ISBLANK(J12),"---",J12-$I$9)</f>
        <v>3.351</v>
      </c>
      <c r="Y12" s="4" t="n">
        <f aca="false">IF(ISBLANK(K12),"---",K12-$I$9)</f>
        <v>3.601</v>
      </c>
      <c r="Z12" s="4" t="n">
        <f aca="false">IF(ISBLANK(L12),"---",L12-$I$9)</f>
        <v>2.591</v>
      </c>
      <c r="AA12" s="4" t="str">
        <f aca="false">IF(ISBLANK(M12),"---",M12-$I$9)</f>
        <v>---</v>
      </c>
      <c r="AB12" s="4" t="str">
        <f aca="false">IF(ISBLANK(N12),"---",N12-$I$9)</f>
        <v>---</v>
      </c>
      <c r="AD12" s="27" t="n">
        <f aca="false">IF(AND(ISNUMBER(W12),ISNUMBER(P12)),(W12*$B$3)/(P12*$B$2),"---")</f>
        <v>0.223881197223113</v>
      </c>
      <c r="AE12" s="27" t="n">
        <f aca="false">IF(AND(ISNUMBER(X12),ISNUMBER(Q12)),(X12*$B$3)/(Q12*$B$2),"---")</f>
        <v>0.141088299096301</v>
      </c>
      <c r="AF12" s="27" t="n">
        <f aca="false">IF(AND(ISNUMBER(Y12),ISNUMBER(R12)),(Y12*$B$3)/(R12*$B$2),"---")</f>
        <v>0.151614134600352</v>
      </c>
      <c r="AG12" s="27" t="n">
        <f aca="false">IF(AND(ISNUMBER(Z12),ISNUMBER(S12)),(Z12*$B$3)/(S12*$B$2),"---")</f>
        <v>-0.0976066266204079</v>
      </c>
      <c r="AH12" s="27" t="str">
        <f aca="false">IF(AND(ISNUMBER(AA12),ISNUMBER(T12)),(AA12*$B$3)/(T12*$B$2),"---")</f>
        <v>---</v>
      </c>
      <c r="AI12" s="27" t="str">
        <f aca="false">IF(AND(ISNUMBER(AB12),ISNUMBER(U12)),(AB12*$B$3)/(U12*$B$2),"---")</f>
        <v>---</v>
      </c>
      <c r="AK12" s="27" t="n">
        <f aca="false">AVERAGE(AD12:AI12)</f>
        <v>0.104744251074839</v>
      </c>
      <c r="AL12" s="27" t="n">
        <f aca="false">STDEV(AD12:AI12)</f>
        <v>0.139829855479025</v>
      </c>
      <c r="AM12" s="27" t="e">
        <f aca="false">GEOMEAN(AD12:AI12)</f>
        <v>#VALUE!</v>
      </c>
      <c r="AN12" s="28" t="n">
        <f aca="false">EXP(STDEV(AP12:AU12))</f>
        <v>1.23323731212889</v>
      </c>
      <c r="AP12" s="27" t="n">
        <f aca="false">IF(ISNUMBER(AD12),LN(AD12),"---")</f>
        <v>-1.49663973736245</v>
      </c>
      <c r="AQ12" s="27" t="n">
        <f aca="false">IF(ISNUMBER(AE12),LN(AE12),"---")</f>
        <v>-1.95836934988157</v>
      </c>
      <c r="AR12" s="27" t="n">
        <f aca="false">IF(ISNUMBER(AF12),LN(AF12),"---")</f>
        <v>-1.88641657397001</v>
      </c>
      <c r="AS12" s="27" t="e">
        <f aca="false">IF(ISNUMBER(AG12),LN(AG12),"---")</f>
        <v>#VALUE!</v>
      </c>
      <c r="AT12" s="27" t="str">
        <f aca="false">IF(ISNUMBER(AH12),LN(AH12),"---")</f>
        <v>---</v>
      </c>
      <c r="AU12" s="27" t="str">
        <f aca="false">IF(ISNUMBER(AI12),LN(AI12),"---")</f>
        <v>---</v>
      </c>
    </row>
    <row r="13" customFormat="false" ht="14" hidden="false" customHeight="false" outlineLevel="0" collapsed="false">
      <c r="A13" s="0" t="s">
        <v>151</v>
      </c>
      <c r="B13" s="22" t="n">
        <f aca="false">'Raw Plate Reader Measurements'!$N$7</f>
        <v>0.242</v>
      </c>
      <c r="C13" s="22" t="n">
        <f aca="false">'Raw Plate Reader Measurements'!$N$8</f>
        <v>0.227</v>
      </c>
      <c r="D13" s="22" t="n">
        <f aca="false">'Raw Plate Reader Measurements'!$N$9</f>
        <v>0.211</v>
      </c>
      <c r="E13" s="22" t="n">
        <f aca="false">'Raw Plate Reader Measurements'!$N$10</f>
        <v>0.21</v>
      </c>
      <c r="F13" s="23"/>
      <c r="G13" s="23"/>
      <c r="I13" s="22" t="n">
        <f aca="false">'Raw Plate Reader Measurements'!$C$7</f>
        <v>16.98</v>
      </c>
      <c r="J13" s="22" t="n">
        <f aca="false">'Raw Plate Reader Measurements'!$C$8</f>
        <v>15.02</v>
      </c>
      <c r="K13" s="22" t="n">
        <f aca="false">'Raw Plate Reader Measurements'!$C$9</f>
        <v>18.2</v>
      </c>
      <c r="L13" s="22" t="n">
        <f aca="false">'Raw Plate Reader Measurements'!$C$10</f>
        <v>14.5</v>
      </c>
      <c r="M13" s="23"/>
      <c r="N13" s="23"/>
      <c r="P13" s="4" t="n">
        <f aca="false">IF(ISBLANK(B13),"---", B13-$B$9)</f>
        <v>0.0325</v>
      </c>
      <c r="Q13" s="4" t="n">
        <f aca="false">IF(ISBLANK(C13),"---", C13-$B$9)</f>
        <v>0.0175</v>
      </c>
      <c r="R13" s="4" t="n">
        <f aca="false">IF(ISBLANK(D13),"---", D13-$B$9)</f>
        <v>0.0015</v>
      </c>
      <c r="S13" s="4" t="n">
        <f aca="false">IF(ISBLANK(E13),"---", E13-$B$9)</f>
        <v>0.000499999999999973</v>
      </c>
      <c r="T13" s="4" t="str">
        <f aca="false">IF(ISBLANK(F13),"---", F13-$B$9)</f>
        <v>---</v>
      </c>
      <c r="U13" s="4" t="str">
        <f aca="false">IF(ISBLANK(G13),"---", G13-$B$9)</f>
        <v>---</v>
      </c>
      <c r="W13" s="4" t="n">
        <f aca="false">IF(ISBLANK(I13),"---",I13-$I$9)</f>
        <v>7.201</v>
      </c>
      <c r="X13" s="4" t="n">
        <f aca="false">IF(ISBLANK(J13),"---",J13-$I$9)</f>
        <v>5.241</v>
      </c>
      <c r="Y13" s="4" t="n">
        <f aca="false">IF(ISBLANK(K13),"---",K13-$I$9)</f>
        <v>8.421</v>
      </c>
      <c r="Z13" s="4" t="n">
        <f aca="false">IF(ISBLANK(L13),"---",L13-$I$9)</f>
        <v>4.721</v>
      </c>
      <c r="AA13" s="4" t="str">
        <f aca="false">IF(ISBLANK(M13),"---",M13-$I$9)</f>
        <v>---</v>
      </c>
      <c r="AB13" s="4" t="str">
        <f aca="false">IF(ISBLANK(N13),"---",N13-$I$9)</f>
        <v>---</v>
      </c>
      <c r="AC13" s="25"/>
      <c r="AD13" s="27" t="n">
        <f aca="false">IF(AND(ISNUMBER(W13),ISNUMBER(P13)),(W13*$B$3)/(P13*$B$2),"---")</f>
        <v>0.237884530135278</v>
      </c>
      <c r="AE13" s="27" t="n">
        <f aca="false">IF(AND(ISNUMBER(X13),ISNUMBER(Q13)),(X13*$B$3)/(Q13*$B$2),"---")</f>
        <v>0.321538411167236</v>
      </c>
      <c r="AF13" s="27" t="n">
        <f aca="false">IF(AND(ISNUMBER(Y13),ISNUMBER(R13)),(Y13*$B$3)/(R13*$B$2),"---")</f>
        <v>6.02738813301376</v>
      </c>
      <c r="AG13" s="27" t="n">
        <f aca="false">IF(AND(ISNUMBER(Z13),ISNUMBER(S13)),(Z13*$B$3)/(S13*$B$2),"---")</f>
        <v>10.1372637605841</v>
      </c>
      <c r="AH13" s="27" t="str">
        <f aca="false">IF(AND(ISNUMBER(AA13),ISNUMBER(T13)),(AA13*$B$3)/(T13*$B$2),"---")</f>
        <v>---</v>
      </c>
      <c r="AI13" s="27" t="str">
        <f aca="false">IF(AND(ISNUMBER(AB13),ISNUMBER(U13)),(AB13*$B$3)/(U13*$B$2),"---")</f>
        <v>---</v>
      </c>
      <c r="AJ13" s="25"/>
      <c r="AK13" s="27" t="n">
        <f aca="false">AVERAGE(AD13:AI13)</f>
        <v>4.18101870872509</v>
      </c>
      <c r="AL13" s="27" t="n">
        <f aca="false">STDEV(AD13:AI13)</f>
        <v>4.80728025971523</v>
      </c>
      <c r="AM13" s="27" t="n">
        <f aca="false">GEOMEAN(AD13:AI13)</f>
        <v>1.47032127634699</v>
      </c>
      <c r="AN13" s="28" t="n">
        <f aca="false">EXP(STDEV(AP13:AU13))</f>
        <v>6.99217318626407</v>
      </c>
      <c r="AP13" s="27" t="n">
        <f aca="false">IF(ISNUMBER(AD13),LN(AD13),"---")</f>
        <v>-1.43596989054133</v>
      </c>
      <c r="AQ13" s="27" t="n">
        <f aca="false">IF(ISNUMBER(AE13),LN(AE13),"---")</f>
        <v>-1.1346382675818</v>
      </c>
      <c r="AR13" s="27" t="n">
        <f aca="false">IF(ISNUMBER(AF13),LN(AF13),"---")</f>
        <v>1.79631377146732</v>
      </c>
      <c r="AS13" s="27" t="n">
        <f aca="false">IF(ISNUMBER(AG13),LN(AG13),"---")</f>
        <v>2.31621811565178</v>
      </c>
      <c r="AT13" s="27" t="str">
        <f aca="false">IF(ISNUMBER(AH13),LN(AH13),"---")</f>
        <v>---</v>
      </c>
      <c r="AU13" s="27" t="str">
        <f aca="false">IF(ISNUMBER(AI13),LN(AI13),"---")</f>
        <v>---</v>
      </c>
    </row>
    <row r="14" customFormat="false" ht="14" hidden="false" customHeight="false" outlineLevel="0" collapsed="false">
      <c r="A14" s="0" t="s">
        <v>152</v>
      </c>
      <c r="B14" s="22" t="n">
        <f aca="false">'Raw Plate Reader Measurements'!$N$11</f>
        <v>0.219</v>
      </c>
      <c r="C14" s="22" t="n">
        <f aca="false">'Raw Plate Reader Measurements'!$N$12</f>
        <v>0.218</v>
      </c>
      <c r="D14" s="22" t="n">
        <f aca="false">'Raw Plate Reader Measurements'!$N$13</f>
        <v>0.236</v>
      </c>
      <c r="E14" s="22" t="n">
        <f aca="false">'Raw Plate Reader Measurements'!$N$14</f>
        <v>0.248</v>
      </c>
      <c r="F14" s="23"/>
      <c r="G14" s="23"/>
      <c r="I14" s="22" t="n">
        <f aca="false">'Raw Plate Reader Measurements'!$C$11</f>
        <v>17.53</v>
      </c>
      <c r="J14" s="22" t="n">
        <f aca="false">'Raw Plate Reader Measurements'!$C$12</f>
        <v>15.5</v>
      </c>
      <c r="K14" s="22" t="n">
        <f aca="false">'Raw Plate Reader Measurements'!$C$13</f>
        <v>18.16</v>
      </c>
      <c r="L14" s="22" t="n">
        <f aca="false">'Raw Plate Reader Measurements'!$C$14</f>
        <v>15.33</v>
      </c>
      <c r="M14" s="23"/>
      <c r="N14" s="23"/>
      <c r="P14" s="4" t="n">
        <f aca="false">IF(ISBLANK(B14),"---", B14-$B$9)</f>
        <v>0.00949999999999998</v>
      </c>
      <c r="Q14" s="4" t="n">
        <f aca="false">IF(ISBLANK(C14),"---", C14-$B$9)</f>
        <v>0.00849999999999998</v>
      </c>
      <c r="R14" s="4" t="n">
        <f aca="false">IF(ISBLANK(D14),"---", D14-$B$9)</f>
        <v>0.0265</v>
      </c>
      <c r="S14" s="4" t="n">
        <f aca="false">IF(ISBLANK(E14),"---", E14-$B$9)</f>
        <v>0.0385</v>
      </c>
      <c r="T14" s="4" t="str">
        <f aca="false">IF(ISBLANK(F14),"---", F14-$B$9)</f>
        <v>---</v>
      </c>
      <c r="U14" s="4" t="str">
        <f aca="false">IF(ISBLANK(G14),"---", G14-$B$9)</f>
        <v>---</v>
      </c>
      <c r="W14" s="4" t="n">
        <f aca="false">IF(ISBLANK(I14),"---",I14-$I$9)</f>
        <v>7.751</v>
      </c>
      <c r="X14" s="4" t="n">
        <f aca="false">IF(ISBLANK(J14),"---",J14-$I$9)</f>
        <v>5.721</v>
      </c>
      <c r="Y14" s="4" t="n">
        <f aca="false">IF(ISBLANK(K14),"---",K14-$I$9)</f>
        <v>8.381</v>
      </c>
      <c r="Z14" s="4" t="n">
        <f aca="false">IF(ISBLANK(L14),"---",L14-$I$9)</f>
        <v>5.551</v>
      </c>
      <c r="AA14" s="4" t="str">
        <f aca="false">IF(ISBLANK(M14),"---",M14-$I$9)</f>
        <v>---</v>
      </c>
      <c r="AB14" s="4" t="str">
        <f aca="false">IF(ISBLANK(N14),"---",N14-$I$9)</f>
        <v>---</v>
      </c>
      <c r="AC14" s="25"/>
      <c r="AD14" s="27" t="n">
        <f aca="false">IF(AND(ISNUMBER(W14),ISNUMBER(P14)),(W14*$B$3)/(P14*$B$2),"---")</f>
        <v>0.875973326439348</v>
      </c>
      <c r="AE14" s="27" t="n">
        <f aca="false">IF(AND(ISNUMBER(X14),ISNUMBER(Q14)),(X14*$B$3)/(Q14*$B$2),"---")</f>
        <v>0.722619659024116</v>
      </c>
      <c r="AF14" s="27" t="n">
        <f aca="false">IF(AND(ISNUMBER(Y14),ISNUMBER(R14)),(Y14*$B$3)/(R14*$B$2),"---")</f>
        <v>0.339552331723174</v>
      </c>
      <c r="AG14" s="27" t="n">
        <f aca="false">IF(AND(ISNUMBER(Z14),ISNUMBER(S14)),(Z14*$B$3)/(S14*$B$2),"---")</f>
        <v>0.154798678287396</v>
      </c>
      <c r="AH14" s="27" t="str">
        <f aca="false">IF(AND(ISNUMBER(AA14),ISNUMBER(T14)),(AA14*$B$3)/(T14*$B$2),"---")</f>
        <v>---</v>
      </c>
      <c r="AI14" s="27" t="str">
        <f aca="false">IF(AND(ISNUMBER(AB14),ISNUMBER(U14)),(AB14*$B$3)/(U14*$B$2),"---")</f>
        <v>---</v>
      </c>
      <c r="AJ14" s="25"/>
      <c r="AK14" s="27" t="n">
        <f aca="false">AVERAGE(AD14:AI14)</f>
        <v>0.523235998868509</v>
      </c>
      <c r="AL14" s="27" t="n">
        <f aca="false">STDEV(AD14:AI14)</f>
        <v>0.333498233364543</v>
      </c>
      <c r="AM14" s="27" t="n">
        <f aca="false">GEOMEAN(AD14:AI14)</f>
        <v>0.427089264514226</v>
      </c>
      <c r="AN14" s="28" t="n">
        <f aca="false">EXP(STDEV(AP14:AU14))</f>
        <v>2.20471693382563</v>
      </c>
      <c r="AP14" s="27" t="n">
        <f aca="false">IF(ISNUMBER(AD14),LN(AD14),"---")</f>
        <v>-0.132419637779484</v>
      </c>
      <c r="AQ14" s="27" t="n">
        <f aca="false">IF(ISNUMBER(AE14),LN(AE14),"---")</f>
        <v>-0.324872254682243</v>
      </c>
      <c r="AR14" s="27" t="n">
        <f aca="false">IF(ISNUMBER(AF14),LN(AF14),"---")</f>
        <v>-1.08012720034777</v>
      </c>
      <c r="AS14" s="27" t="n">
        <f aca="false">IF(ISNUMBER(AG14),LN(AG14),"---")</f>
        <v>-1.86562985605808</v>
      </c>
      <c r="AT14" s="27" t="str">
        <f aca="false">IF(ISNUMBER(AH14),LN(AH14),"---")</f>
        <v>---</v>
      </c>
      <c r="AU14" s="27" t="str">
        <f aca="false">IF(ISNUMBER(AI14),LN(AI14),"---")</f>
        <v>---</v>
      </c>
    </row>
    <row r="15" customFormat="false" ht="14" hidden="false" customHeight="false" outlineLevel="0" collapsed="false">
      <c r="A15" s="0" t="s">
        <v>153</v>
      </c>
      <c r="B15" s="22" t="n">
        <f aca="false">'Raw Plate Reader Measurements'!$O$7</f>
        <v>0.236</v>
      </c>
      <c r="C15" s="22" t="n">
        <f aca="false">'Raw Plate Reader Measurements'!$O$8</f>
        <v>0.228</v>
      </c>
      <c r="D15" s="22" t="n">
        <f aca="false">'Raw Plate Reader Measurements'!$O$9</f>
        <v>0.203</v>
      </c>
      <c r="E15" s="22" t="n">
        <f aca="false">'Raw Plate Reader Measurements'!$O$10</f>
        <v>0.206</v>
      </c>
      <c r="F15" s="23"/>
      <c r="G15" s="23"/>
      <c r="I15" s="22" t="n">
        <f aca="false">'Raw Plate Reader Measurements'!$D$7</f>
        <v>25.26</v>
      </c>
      <c r="J15" s="22" t="n">
        <f aca="false">'Raw Plate Reader Measurements'!$D$8</f>
        <v>20.28</v>
      </c>
      <c r="K15" s="22" t="n">
        <f aca="false">'Raw Plate Reader Measurements'!$D$9</f>
        <v>23</v>
      </c>
      <c r="L15" s="22" t="n">
        <f aca="false">'Raw Plate Reader Measurements'!$D$10</f>
        <v>21.14</v>
      </c>
      <c r="M15" s="23"/>
      <c r="N15" s="23"/>
      <c r="P15" s="4" t="n">
        <f aca="false">IF(ISBLANK(B15),"---", B15-$B$9)</f>
        <v>0.0265</v>
      </c>
      <c r="Q15" s="4" t="n">
        <f aca="false">IF(ISBLANK(C15),"---", C15-$B$9)</f>
        <v>0.0185</v>
      </c>
      <c r="R15" s="4" t="n">
        <f aca="false">IF(ISBLANK(D15),"---", D15-$B$9)</f>
        <v>-0.00650000000000001</v>
      </c>
      <c r="S15" s="4" t="n">
        <f aca="false">IF(ISBLANK(E15),"---", E15-$B$9)</f>
        <v>-0.0035</v>
      </c>
      <c r="T15" s="4" t="str">
        <f aca="false">IF(ISBLANK(F15),"---", F15-$B$9)</f>
        <v>---</v>
      </c>
      <c r="U15" s="4" t="str">
        <f aca="false">IF(ISBLANK(G15),"---", G15-$B$9)</f>
        <v>---</v>
      </c>
      <c r="W15" s="4" t="n">
        <f aca="false">IF(ISBLANK(I15),"---",I15-$I$9)</f>
        <v>15.481</v>
      </c>
      <c r="X15" s="4" t="n">
        <f aca="false">IF(ISBLANK(J15),"---",J15-$I$9)</f>
        <v>10.501</v>
      </c>
      <c r="Y15" s="4" t="n">
        <f aca="false">IF(ISBLANK(K15),"---",K15-$I$9)</f>
        <v>13.221</v>
      </c>
      <c r="Z15" s="4" t="n">
        <f aca="false">IF(ISBLANK(L15),"---",L15-$I$9)</f>
        <v>11.361</v>
      </c>
      <c r="AA15" s="4" t="str">
        <f aca="false">IF(ISBLANK(M15),"---",M15-$I$9)</f>
        <v>---</v>
      </c>
      <c r="AB15" s="4" t="str">
        <f aca="false">IF(ISBLANK(N15),"---",N15-$I$9)</f>
        <v>---</v>
      </c>
      <c r="AD15" s="27" t="n">
        <f aca="false">IF(AND(ISNUMBER(W15),ISNUMBER(P15)),(W15*$B$3)/(P15*$B$2),"---")</f>
        <v>0.6272055419886</v>
      </c>
      <c r="AE15" s="27" t="n">
        <f aca="false">IF(AND(ISNUMBER(X15),ISNUMBER(Q15)),(X15*$B$3)/(Q15*$B$2),"---")</f>
        <v>0.609418565408655</v>
      </c>
      <c r="AF15" s="27" t="n">
        <f aca="false">IF(AND(ISNUMBER(Y15),ISNUMBER(R15)),(Y15*$B$3)/(R15*$B$2),"---")</f>
        <v>-2.18377404035447</v>
      </c>
      <c r="AG15" s="27" t="n">
        <f aca="false">IF(AND(ISNUMBER(Z15),ISNUMBER(S15)),(Z15*$B$3)/(S15*$B$2),"---")</f>
        <v>-3.48501992870728</v>
      </c>
      <c r="AH15" s="27" t="str">
        <f aca="false">IF(AND(ISNUMBER(AA15),ISNUMBER(T15)),(AA15*$B$3)/(T15*$B$2),"---")</f>
        <v>---</v>
      </c>
      <c r="AI15" s="27" t="str">
        <f aca="false">IF(AND(ISNUMBER(AB15),ISNUMBER(U15)),(AB15*$B$3)/(U15*$B$2),"---")</f>
        <v>---</v>
      </c>
      <c r="AK15" s="27" t="n">
        <f aca="false">AVERAGE(AD15:AI15)</f>
        <v>-1.10804246541612</v>
      </c>
      <c r="AL15" s="27" t="n">
        <f aca="false">STDEV(AD15:AI15)</f>
        <v>2.06300576198235</v>
      </c>
      <c r="AM15" s="27" t="e">
        <f aca="false">GEOMEAN(AD15:AI15)</f>
        <v>#VALUE!</v>
      </c>
      <c r="AN15" s="28" t="n">
        <f aca="false">EXP(STDEV(AP15:AU15))</f>
        <v>1.0167484840631</v>
      </c>
      <c r="AP15" s="27" t="n">
        <f aca="false">IF(ISNUMBER(AD15),LN(AD15),"---")</f>
        <v>-0.466480973906214</v>
      </c>
      <c r="AQ15" s="27" t="n">
        <f aca="false">IF(ISNUMBER(AE15),LN(AE15),"---")</f>
        <v>-0.495249947832788</v>
      </c>
      <c r="AR15" s="27" t="e">
        <f aca="false">IF(ISNUMBER(AF15),LN(AF15),"---")</f>
        <v>#VALUE!</v>
      </c>
      <c r="AS15" s="27" t="e">
        <f aca="false">IF(ISNUMBER(AG15),LN(AG15),"---")</f>
        <v>#VALUE!</v>
      </c>
      <c r="AT15" s="27" t="str">
        <f aca="false">IF(ISNUMBER(AH15),LN(AH15),"---")</f>
        <v>---</v>
      </c>
      <c r="AU15" s="27" t="str">
        <f aca="false">IF(ISNUMBER(AI15),LN(AI15),"---")</f>
        <v>---</v>
      </c>
    </row>
    <row r="16" customFormat="false" ht="14" hidden="false" customHeight="false" outlineLevel="0" collapsed="false">
      <c r="A16" s="0" t="s">
        <v>154</v>
      </c>
      <c r="B16" s="22" t="n">
        <f aca="false">'Raw Plate Reader Measurements'!$O$11</f>
        <v>0.217</v>
      </c>
      <c r="C16" s="22" t="n">
        <f aca="false">'Raw Plate Reader Measurements'!$O$12</f>
        <v>0.218</v>
      </c>
      <c r="D16" s="22" t="n">
        <f aca="false">'Raw Plate Reader Measurements'!$O$13</f>
        <v>0.25</v>
      </c>
      <c r="E16" s="22" t="n">
        <f aca="false">'Raw Plate Reader Measurements'!$O$14</f>
        <v>0.244</v>
      </c>
      <c r="F16" s="23"/>
      <c r="G16" s="23"/>
      <c r="I16" s="22" t="n">
        <f aca="false">'Raw Plate Reader Measurements'!$D$11</f>
        <v>57.26</v>
      </c>
      <c r="J16" s="22" t="n">
        <f aca="false">'Raw Plate Reader Measurements'!$D$12</f>
        <v>47.56</v>
      </c>
      <c r="K16" s="22" t="n">
        <f aca="false">'Raw Plate Reader Measurements'!$D$13</f>
        <v>60.99</v>
      </c>
      <c r="L16" s="22" t="n">
        <f aca="false">'Raw Plate Reader Measurements'!$D$14</f>
        <v>42.57</v>
      </c>
      <c r="M16" s="23"/>
      <c r="N16" s="23"/>
      <c r="P16" s="4" t="n">
        <f aca="false">IF(ISBLANK(B16),"---", B16-$B$9)</f>
        <v>0.00749999999999998</v>
      </c>
      <c r="Q16" s="4" t="n">
        <f aca="false">IF(ISBLANK(C16),"---", C16-$B$9)</f>
        <v>0.00849999999999998</v>
      </c>
      <c r="R16" s="4" t="n">
        <f aca="false">IF(ISBLANK(D16),"---", D16-$B$9)</f>
        <v>0.0405</v>
      </c>
      <c r="S16" s="4" t="n">
        <f aca="false">IF(ISBLANK(E16),"---", E16-$B$9)</f>
        <v>0.0345</v>
      </c>
      <c r="T16" s="4" t="str">
        <f aca="false">IF(ISBLANK(F16),"---", F16-$B$9)</f>
        <v>---</v>
      </c>
      <c r="U16" s="4" t="str">
        <f aca="false">IF(ISBLANK(G16),"---", G16-$B$9)</f>
        <v>---</v>
      </c>
      <c r="W16" s="4" t="n">
        <f aca="false">IF(ISBLANK(I16),"---",I16-$I$9)</f>
        <v>47.481</v>
      </c>
      <c r="X16" s="4" t="n">
        <f aca="false">IF(ISBLANK(J16),"---",J16-$I$9)</f>
        <v>37.781</v>
      </c>
      <c r="Y16" s="4" t="n">
        <f aca="false">IF(ISBLANK(K16),"---",K16-$I$9)</f>
        <v>51.211</v>
      </c>
      <c r="Z16" s="4" t="n">
        <f aca="false">IF(ISBLANK(L16),"---",L16-$I$9)</f>
        <v>32.791</v>
      </c>
      <c r="AA16" s="4" t="str">
        <f aca="false">IF(ISBLANK(M16),"---",M16-$I$9)</f>
        <v>---</v>
      </c>
      <c r="AB16" s="4" t="str">
        <f aca="false">IF(ISBLANK(N16),"---",N16-$I$9)</f>
        <v>---</v>
      </c>
      <c r="AD16" s="27" t="n">
        <f aca="false">IF(AND(ISNUMBER(W16),ISNUMBER(P16)),(W16*$B$3)/(P16*$B$2),"---")</f>
        <v>6.79696985972277</v>
      </c>
      <c r="AE16" s="27" t="n">
        <f aca="false">IF(AND(ISNUMBER(X16),ISNUMBER(Q16)),(X16*$B$3)/(Q16*$B$2),"---")</f>
        <v>4.77211909414266</v>
      </c>
      <c r="AF16" s="27" t="n">
        <f aca="false">IF(AND(ISNUMBER(Y16),ISNUMBER(R16)),(Y16*$B$3)/(R16*$B$2),"---")</f>
        <v>1.35757860058745</v>
      </c>
      <c r="AG16" s="27" t="n">
        <f aca="false">IF(AND(ISNUMBER(Z16),ISNUMBER(S16)),(Z16*$B$3)/(S16*$B$2),"---")</f>
        <v>1.02045137812639</v>
      </c>
      <c r="AH16" s="27" t="str">
        <f aca="false">IF(AND(ISNUMBER(AA16),ISNUMBER(T16)),(AA16*$B$3)/(T16*$B$2),"---")</f>
        <v>---</v>
      </c>
      <c r="AI16" s="27" t="str">
        <f aca="false">IF(AND(ISNUMBER(AB16),ISNUMBER(U16)),(AB16*$B$3)/(U16*$B$2),"---")</f>
        <v>---</v>
      </c>
      <c r="AK16" s="27" t="n">
        <f aca="false">AVERAGE(AD16:AI16)</f>
        <v>3.48677973314482</v>
      </c>
      <c r="AL16" s="27" t="n">
        <f aca="false">STDEV(AD16:AI16)</f>
        <v>2.78242873312004</v>
      </c>
      <c r="AM16" s="27" t="n">
        <f aca="false">GEOMEAN(AD16:AI16)</f>
        <v>2.58908303757282</v>
      </c>
      <c r="AN16" s="28" t="n">
        <f aca="false">EXP(STDEV(AP16:AU16))</f>
        <v>2.53198649936973</v>
      </c>
      <c r="AP16" s="27" t="n">
        <f aca="false">IF(ISNUMBER(AD16),LN(AD16),"---")</f>
        <v>1.91647690400463</v>
      </c>
      <c r="AQ16" s="27" t="n">
        <f aca="false">IF(ISNUMBER(AE16),LN(AE16),"---")</f>
        <v>1.56279046078566</v>
      </c>
      <c r="AR16" s="27" t="n">
        <f aca="false">IF(ISNUMBER(AF16),LN(AF16),"---")</f>
        <v>0.30570267213499</v>
      </c>
      <c r="AS16" s="27" t="n">
        <f aca="false">IF(ISNUMBER(AG16),LN(AG16),"---")</f>
        <v>0.0202450569846246</v>
      </c>
      <c r="AT16" s="27" t="str">
        <f aca="false">IF(ISNUMBER(AH16),LN(AH16),"---")</f>
        <v>---</v>
      </c>
      <c r="AU16" s="27" t="str">
        <f aca="false">IF(ISNUMBER(AI16),LN(AI16),"---")</f>
        <v>---</v>
      </c>
    </row>
    <row r="17" customFormat="false" ht="14" hidden="false" customHeight="false" outlineLevel="0" collapsed="false">
      <c r="A17" s="0" t="s">
        <v>155</v>
      </c>
      <c r="B17" s="22" t="n">
        <f aca="false">'Raw Plate Reader Measurements'!$P$7</f>
        <v>0.224</v>
      </c>
      <c r="C17" s="22" t="n">
        <f aca="false">'Raw Plate Reader Measurements'!$P$8</f>
        <v>0.213</v>
      </c>
      <c r="D17" s="22" t="n">
        <f aca="false">'Raw Plate Reader Measurements'!$P$9</f>
        <v>0.21</v>
      </c>
      <c r="E17" s="22" t="n">
        <f aca="false">'Raw Plate Reader Measurements'!$P$10</f>
        <v>0.211</v>
      </c>
      <c r="F17" s="23"/>
      <c r="G17" s="23"/>
      <c r="I17" s="22" t="n">
        <f aca="false">'Raw Plate Reader Measurements'!$E$7</f>
        <v>22.78</v>
      </c>
      <c r="J17" s="22" t="n">
        <f aca="false">'Raw Plate Reader Measurements'!$E$8</f>
        <v>18.84</v>
      </c>
      <c r="K17" s="22" t="n">
        <f aca="false">'Raw Plate Reader Measurements'!$E$9</f>
        <v>21.83</v>
      </c>
      <c r="L17" s="22" t="n">
        <f aca="false">'Raw Plate Reader Measurements'!$E$10</f>
        <v>18.92</v>
      </c>
      <c r="M17" s="23"/>
      <c r="N17" s="23"/>
      <c r="P17" s="4" t="n">
        <f aca="false">IF(ISBLANK(B17),"---", B17-$B$9)</f>
        <v>0.0145</v>
      </c>
      <c r="Q17" s="4" t="n">
        <f aca="false">IF(ISBLANK(C17),"---", C17-$B$9)</f>
        <v>0.0035</v>
      </c>
      <c r="R17" s="4" t="n">
        <f aca="false">IF(ISBLANK(D17),"---", D17-$B$9)</f>
        <v>0.000499999999999973</v>
      </c>
      <c r="S17" s="4" t="n">
        <f aca="false">IF(ISBLANK(E17),"---", E17-$B$9)</f>
        <v>0.0015</v>
      </c>
      <c r="T17" s="4" t="str">
        <f aca="false">IF(ISBLANK(F17),"---", F17-$B$9)</f>
        <v>---</v>
      </c>
      <c r="U17" s="4" t="str">
        <f aca="false">IF(ISBLANK(G17),"---", G17-$B$9)</f>
        <v>---</v>
      </c>
      <c r="W17" s="4" t="n">
        <f aca="false">IF(ISBLANK(I17),"---",I17-$I$9)</f>
        <v>13.001</v>
      </c>
      <c r="X17" s="4" t="n">
        <f aca="false">IF(ISBLANK(J17),"---",J17-$I$9)</f>
        <v>9.061</v>
      </c>
      <c r="Y17" s="4" t="n">
        <f aca="false">IF(ISBLANK(K17),"---",K17-$I$9)</f>
        <v>12.051</v>
      </c>
      <c r="Z17" s="4" t="n">
        <f aca="false">IF(ISBLANK(L17),"---",L17-$I$9)</f>
        <v>9.141</v>
      </c>
      <c r="AA17" s="4" t="str">
        <f aca="false">IF(ISBLANK(M17),"---",M17-$I$9)</f>
        <v>---</v>
      </c>
      <c r="AB17" s="4" t="str">
        <f aca="false">IF(ISBLANK(N17),"---",N17-$I$9)</f>
        <v>---</v>
      </c>
      <c r="AD17" s="27" t="n">
        <f aca="false">IF(AND(ISNUMBER(W17),ISNUMBER(P17)),(W17*$B$3)/(P17*$B$2),"---")</f>
        <v>0.962643552661597</v>
      </c>
      <c r="AE17" s="27" t="n">
        <f aca="false">IF(AND(ISNUMBER(X17),ISNUMBER(Q17)),(X17*$B$3)/(Q17*$B$2),"---")</f>
        <v>2.7794882117786</v>
      </c>
      <c r="AF17" s="27" t="n">
        <f aca="false">IF(AND(ISNUMBER(Y17),ISNUMBER(R17)),(Y17*$B$3)/(R17*$B$2),"---")</f>
        <v>25.8767561065026</v>
      </c>
      <c r="AG17" s="27" t="n">
        <f aca="false">IF(AND(ISNUMBER(Z17),ISNUMBER(S17)),(Z17*$B$3)/(S17*$B$2),"---")</f>
        <v>6.5427330392921</v>
      </c>
      <c r="AH17" s="27" t="str">
        <f aca="false">IF(AND(ISNUMBER(AA17),ISNUMBER(T17)),(AA17*$B$3)/(T17*$B$2),"---")</f>
        <v>---</v>
      </c>
      <c r="AI17" s="27" t="str">
        <f aca="false">IF(AND(ISNUMBER(AB17),ISNUMBER(U17)),(AB17*$B$3)/(U17*$B$2),"---")</f>
        <v>---</v>
      </c>
      <c r="AK17" s="27" t="n">
        <f aca="false">AVERAGE(AD17:AI17)</f>
        <v>9.04040522755872</v>
      </c>
      <c r="AL17" s="27" t="n">
        <f aca="false">STDEV(AD17:AI17)</f>
        <v>11.4622626159916</v>
      </c>
      <c r="AM17" s="27" t="n">
        <f aca="false">GEOMEAN(AD17:AI17)</f>
        <v>4.61343965123751</v>
      </c>
      <c r="AN17" s="28" t="n">
        <f aca="false">EXP(STDEV(AP17:AU17))</f>
        <v>4.02043939338606</v>
      </c>
      <c r="AP17" s="27" t="n">
        <f aca="false">IF(ISNUMBER(AD17),LN(AD17),"---")</f>
        <v>-0.0380720783188618</v>
      </c>
      <c r="AQ17" s="27" t="n">
        <f aca="false">IF(ISNUMBER(AE17),LN(AE17),"---")</f>
        <v>1.02226681427219</v>
      </c>
      <c r="AR17" s="27" t="n">
        <f aca="false">IF(ISNUMBER(AF17),LN(AF17),"---")</f>
        <v>3.25334511813289</v>
      </c>
      <c r="AS17" s="27" t="n">
        <f aca="false">IF(ISNUMBER(AG17),LN(AG17),"---")</f>
        <v>1.87835497409115</v>
      </c>
      <c r="AT17" s="27" t="str">
        <f aca="false">IF(ISNUMBER(AH17),LN(AH17),"---")</f>
        <v>---</v>
      </c>
      <c r="AU17" s="27" t="str">
        <f aca="false">IF(ISNUMBER(AI17),LN(AI17),"---")</f>
        <v>---</v>
      </c>
    </row>
    <row r="18" customFormat="false" ht="14" hidden="false" customHeight="false" outlineLevel="0" collapsed="false">
      <c r="A18" s="0" t="s">
        <v>156</v>
      </c>
      <c r="B18" s="22" t="n">
        <f aca="false">'Raw Plate Reader Measurements'!$P$11</f>
        <v>0.206</v>
      </c>
      <c r="C18" s="22" t="n">
        <f aca="false">'Raw Plate Reader Measurements'!$P$12</f>
        <v>0.204</v>
      </c>
      <c r="D18" s="22" t="n">
        <f aca="false">'Raw Plate Reader Measurements'!$P$13</f>
        <v>0.214</v>
      </c>
      <c r="E18" s="22" t="n">
        <f aca="false">'Raw Plate Reader Measurements'!$P$14</f>
        <v>0.236</v>
      </c>
      <c r="F18" s="23"/>
      <c r="G18" s="23"/>
      <c r="I18" s="22" t="n">
        <f aca="false">'Raw Plate Reader Measurements'!$E$11</f>
        <v>19.05</v>
      </c>
      <c r="J18" s="22" t="n">
        <f aca="false">'Raw Plate Reader Measurements'!$E$12</f>
        <v>14.73</v>
      </c>
      <c r="K18" s="22" t="n">
        <f aca="false">'Raw Plate Reader Measurements'!$E$13</f>
        <v>18.73</v>
      </c>
      <c r="L18" s="22" t="n">
        <f aca="false">'Raw Plate Reader Measurements'!$E$14</f>
        <v>13.57</v>
      </c>
      <c r="M18" s="23"/>
      <c r="N18" s="23"/>
      <c r="P18" s="4" t="n">
        <f aca="false">IF(ISBLANK(B18),"---", B18-$B$9)</f>
        <v>-0.0035</v>
      </c>
      <c r="Q18" s="4" t="n">
        <f aca="false">IF(ISBLANK(C18),"---", C18-$B$9)</f>
        <v>-0.0055</v>
      </c>
      <c r="R18" s="4" t="n">
        <f aca="false">IF(ISBLANK(D18),"---", D18-$B$9)</f>
        <v>0.00449999999999998</v>
      </c>
      <c r="S18" s="4" t="n">
        <f aca="false">IF(ISBLANK(E18),"---", E18-$B$9)</f>
        <v>0.0265</v>
      </c>
      <c r="T18" s="4" t="str">
        <f aca="false">IF(ISBLANK(F18),"---", F18-$B$9)</f>
        <v>---</v>
      </c>
      <c r="U18" s="4" t="str">
        <f aca="false">IF(ISBLANK(G18),"---", G18-$B$9)</f>
        <v>---</v>
      </c>
      <c r="W18" s="4" t="n">
        <f aca="false">IF(ISBLANK(I18),"---",I18-$I$9)</f>
        <v>9.271</v>
      </c>
      <c r="X18" s="4" t="n">
        <f aca="false">IF(ISBLANK(J18),"---",J18-$I$9)</f>
        <v>4.951</v>
      </c>
      <c r="Y18" s="4" t="n">
        <f aca="false">IF(ISBLANK(K18),"---",K18-$I$9)</f>
        <v>8.951</v>
      </c>
      <c r="Z18" s="4" t="n">
        <f aca="false">IF(ISBLANK(L18),"---",L18-$I$9)</f>
        <v>3.791</v>
      </c>
      <c r="AA18" s="4" t="str">
        <f aca="false">IF(ISBLANK(M18),"---",M18-$I$9)</f>
        <v>---</v>
      </c>
      <c r="AB18" s="4" t="str">
        <f aca="false">IF(ISBLANK(N18),"---",N18-$I$9)</f>
        <v>---</v>
      </c>
      <c r="AD18" s="27" t="n">
        <f aca="false">IF(AND(ISNUMBER(W18),ISNUMBER(P18)),(W18*$B$3)/(P18*$B$2),"---")</f>
        <v>-2.84390632506339</v>
      </c>
      <c r="AE18" s="27" t="n">
        <f aca="false">IF(AND(ISNUMBER(X18),ISNUMBER(Q18)),(X18*$B$3)/(Q18*$B$2),"---")</f>
        <v>-0.966466905675781</v>
      </c>
      <c r="AF18" s="27" t="n">
        <f aca="false">IF(AND(ISNUMBER(Y18),ISNUMBER(R18)),(Y18*$B$3)/(R18*$B$2),"---")</f>
        <v>2.13557974819327</v>
      </c>
      <c r="AG18" s="27" t="n">
        <f aca="false">IF(AND(ISNUMBER(Z18),ISNUMBER(S18)),(Z18*$B$3)/(S18*$B$2),"---")</f>
        <v>0.153590608467075</v>
      </c>
      <c r="AH18" s="27" t="str">
        <f aca="false">IF(AND(ISNUMBER(AA18),ISNUMBER(T18)),(AA18*$B$3)/(T18*$B$2),"---")</f>
        <v>---</v>
      </c>
      <c r="AI18" s="27" t="str">
        <f aca="false">IF(AND(ISNUMBER(AB18),ISNUMBER(U18)),(AB18*$B$3)/(U18*$B$2),"---")</f>
        <v>---</v>
      </c>
      <c r="AK18" s="27" t="n">
        <f aca="false">AVERAGE(AD18:AI18)</f>
        <v>-0.380300718519707</v>
      </c>
      <c r="AL18" s="27" t="n">
        <f aca="false">STDEV(AD18:AI18)</f>
        <v>2.08387762399636</v>
      </c>
      <c r="AM18" s="27" t="e">
        <f aca="false">GEOMEAN(AD18:AI18)</f>
        <v>#VALUE!</v>
      </c>
      <c r="AN18" s="28" t="e">
        <f aca="false">EXP(STDEV(AP18:AU18))</f>
        <v>#DIV/0!</v>
      </c>
      <c r="AP18" s="27" t="e">
        <f aca="false">IF(ISNUMBER(AD18),LN(AD18),"---")</f>
        <v>#VALUE!</v>
      </c>
      <c r="AQ18" s="27" t="e">
        <f aca="false">IF(ISNUMBER(AE18),LN(AE18),"---")</f>
        <v>#VALUE!</v>
      </c>
      <c r="AR18" s="27" t="n">
        <f aca="false">IF(ISNUMBER(AF18),LN(AF18),"---")</f>
        <v>0.758738154640168</v>
      </c>
      <c r="AS18" s="27" t="n">
        <f aca="false">IF(ISNUMBER(AG18),LN(AG18),"---")</f>
        <v>-1.87346460293034</v>
      </c>
      <c r="AT18" s="27" t="str">
        <f aca="false">IF(ISNUMBER(AH18),LN(AH18),"---")</f>
        <v>---</v>
      </c>
      <c r="AU18" s="27" t="str">
        <f aca="false">IF(ISNUMBER(AI18),LN(AI18),"---")</f>
        <v>---</v>
      </c>
    </row>
    <row r="19" customFormat="false" ht="14" hidden="false" customHeight="false" outlineLevel="0" collapsed="false">
      <c r="A19" s="0" t="s">
        <v>157</v>
      </c>
      <c r="B19" s="22" t="n">
        <f aca="false">'Raw Plate Reader Measurements'!$Q$7</f>
        <v>0.23</v>
      </c>
      <c r="C19" s="22" t="n">
        <f aca="false">'Raw Plate Reader Measurements'!$Q$8</f>
        <v>0.207</v>
      </c>
      <c r="D19" s="22" t="n">
        <f aca="false">'Raw Plate Reader Measurements'!$Q$9</f>
        <v>0.193</v>
      </c>
      <c r="E19" s="22" t="n">
        <f aca="false">'Raw Plate Reader Measurements'!$Q$10</f>
        <v>0.192</v>
      </c>
      <c r="F19" s="23"/>
      <c r="G19" s="23"/>
      <c r="I19" s="22" t="n">
        <f aca="false">'Raw Plate Reader Measurements'!$F$7</f>
        <v>12.27</v>
      </c>
      <c r="J19" s="22" t="n">
        <f aca="false">'Raw Plate Reader Measurements'!$F$8</f>
        <v>12.96</v>
      </c>
      <c r="K19" s="22" t="n">
        <f aca="false">'Raw Plate Reader Measurements'!$F$9</f>
        <v>14.77</v>
      </c>
      <c r="L19" s="22" t="n">
        <f aca="false">'Raw Plate Reader Measurements'!$F$10</f>
        <v>13.36</v>
      </c>
      <c r="M19" s="23"/>
      <c r="N19" s="23"/>
      <c r="P19" s="4" t="n">
        <f aca="false">IF(ISBLANK(B19),"---", B19-$B$9)</f>
        <v>0.0205</v>
      </c>
      <c r="Q19" s="4" t="n">
        <f aca="false">IF(ISBLANK(C19),"---", C19-$B$9)</f>
        <v>-0.0025</v>
      </c>
      <c r="R19" s="4" t="n">
        <f aca="false">IF(ISBLANK(D19),"---", D19-$B$9)</f>
        <v>-0.0165</v>
      </c>
      <c r="S19" s="4" t="n">
        <f aca="false">IF(ISBLANK(E19),"---", E19-$B$9)</f>
        <v>-0.0175</v>
      </c>
      <c r="T19" s="4" t="str">
        <f aca="false">IF(ISBLANK(F19),"---", F19-$B$9)</f>
        <v>---</v>
      </c>
      <c r="U19" s="4" t="str">
        <f aca="false">IF(ISBLANK(G19),"---", G19-$B$9)</f>
        <v>---</v>
      </c>
      <c r="W19" s="4" t="n">
        <f aca="false">IF(ISBLANK(I19),"---",I19-$I$9)</f>
        <v>2.491</v>
      </c>
      <c r="X19" s="4" t="n">
        <f aca="false">IF(ISBLANK(J19),"---",J19-$I$9)</f>
        <v>3.181</v>
      </c>
      <c r="Y19" s="4" t="n">
        <f aca="false">IF(ISBLANK(K19),"---",K19-$I$9)</f>
        <v>4.991</v>
      </c>
      <c r="Z19" s="4" t="n">
        <f aca="false">IF(ISBLANK(L19),"---",L19-$I$9)</f>
        <v>3.581</v>
      </c>
      <c r="AA19" s="4" t="str">
        <f aca="false">IF(ISBLANK(M19),"---",M19-$I$9)</f>
        <v>---</v>
      </c>
      <c r="AB19" s="4" t="str">
        <f aca="false">IF(ISBLANK(N19),"---",N19-$I$9)</f>
        <v>---</v>
      </c>
      <c r="AD19" s="27" t="n">
        <f aca="false">IF(AND(ISNUMBER(W19),ISNUMBER(P19)),(W19*$B$3)/(P19*$B$2),"---")</f>
        <v>0.130459772514161</v>
      </c>
      <c r="AE19" s="27" t="n">
        <f aca="false">IF(AND(ISNUMBER(X19),ISNUMBER(Q19)),(X19*$B$3)/(Q19*$B$2),"---")</f>
        <v>-1.36609345572617</v>
      </c>
      <c r="AF19" s="27" t="n">
        <f aca="false">IF(AND(ISNUMBER(Y19),ISNUMBER(R19)),(Y19*$B$3)/(R19*$B$2),"---")</f>
        <v>-0.324758387277171</v>
      </c>
      <c r="AG19" s="27" t="n">
        <f aca="false">IF(AND(ISNUMBER(Z19),ISNUMBER(S19)),(Z19*$B$3)/(S19*$B$2),"---")</f>
        <v>-0.219696441593183</v>
      </c>
      <c r="AH19" s="27" t="str">
        <f aca="false">IF(AND(ISNUMBER(AA19),ISNUMBER(T19)),(AA19*$B$3)/(T19*$B$2),"---")</f>
        <v>---</v>
      </c>
      <c r="AI19" s="27" t="str">
        <f aca="false">IF(AND(ISNUMBER(AB19),ISNUMBER(U19)),(AB19*$B$3)/(U19*$B$2),"---")</f>
        <v>---</v>
      </c>
      <c r="AK19" s="27" t="n">
        <f aca="false">AVERAGE(AD19:AI19)</f>
        <v>-0.44502212802059</v>
      </c>
      <c r="AL19" s="27" t="n">
        <f aca="false">STDEV(AD19:AI19)</f>
        <v>0.644149786117584</v>
      </c>
      <c r="AM19" s="27" t="e">
        <f aca="false">GEOMEAN(AD19:AI19)</f>
        <v>#VALUE!</v>
      </c>
      <c r="AN19" s="28" t="n">
        <f aca="false">EXP(STDEV(AP19:AU19))</f>
        <v>1</v>
      </c>
      <c r="AP19" s="27" t="n">
        <f aca="false">IF(ISNUMBER(AD19),LN(AD19),"---")</f>
        <v>-2.03669035633668</v>
      </c>
      <c r="AQ19" s="27" t="e">
        <f aca="false">IF(ISNUMBER(AE19),LN(AE19),"---")</f>
        <v>#VALUE!</v>
      </c>
      <c r="AR19" s="27" t="e">
        <f aca="false">IF(ISNUMBER(AF19),LN(AF19),"---")</f>
        <v>#VALUE!</v>
      </c>
      <c r="AS19" s="27" t="e">
        <f aca="false">IF(ISNUMBER(AG19),LN(AG19),"---")</f>
        <v>#VALUE!</v>
      </c>
      <c r="AT19" s="27" t="str">
        <f aca="false">IF(ISNUMBER(AH19),LN(AH19),"---")</f>
        <v>---</v>
      </c>
      <c r="AU19" s="27" t="str">
        <f aca="false">IF(ISNUMBER(AI19),LN(AI19),"---")</f>
        <v>---</v>
      </c>
    </row>
    <row r="20" customFormat="false" ht="14" hidden="false" customHeight="false" outlineLevel="0" collapsed="false">
      <c r="A20" s="0" t="s">
        <v>158</v>
      </c>
      <c r="B20" s="22" t="n">
        <f aca="false">'Raw Plate Reader Measurements'!$Q$11</f>
        <v>0.227</v>
      </c>
      <c r="C20" s="22" t="n">
        <f aca="false">'Raw Plate Reader Measurements'!$Q$12</f>
        <v>0.191</v>
      </c>
      <c r="D20" s="22" t="n">
        <f aca="false">'Raw Plate Reader Measurements'!$Q$13</f>
        <v>0.219</v>
      </c>
      <c r="E20" s="22" t="n">
        <f aca="false">'Raw Plate Reader Measurements'!$Q$14</f>
        <v>0.222</v>
      </c>
      <c r="F20" s="23"/>
      <c r="G20" s="23"/>
      <c r="I20" s="22" t="n">
        <f aca="false">'Raw Plate Reader Measurements'!$F$11</f>
        <v>14.32</v>
      </c>
      <c r="J20" s="22" t="n">
        <f aca="false">'Raw Plate Reader Measurements'!$F$12</f>
        <v>11.99</v>
      </c>
      <c r="K20" s="22" t="n">
        <f aca="false">'Raw Plate Reader Measurements'!$F$13</f>
        <v>14.95</v>
      </c>
      <c r="L20" s="22" t="n">
        <f aca="false">'Raw Plate Reader Measurements'!$F$14</f>
        <v>13.37</v>
      </c>
      <c r="M20" s="23"/>
      <c r="N20" s="23"/>
      <c r="P20" s="4" t="n">
        <f aca="false">IF(ISBLANK(B20),"---", B20-$B$9)</f>
        <v>0.0175</v>
      </c>
      <c r="Q20" s="4" t="n">
        <f aca="false">IF(ISBLANK(C20),"---", C20-$B$9)</f>
        <v>-0.0185</v>
      </c>
      <c r="R20" s="4" t="n">
        <f aca="false">IF(ISBLANK(D20),"---", D20-$B$9)</f>
        <v>0.00949999999999998</v>
      </c>
      <c r="S20" s="4" t="n">
        <f aca="false">IF(ISBLANK(E20),"---", E20-$B$9)</f>
        <v>0.0125</v>
      </c>
      <c r="T20" s="4" t="str">
        <f aca="false">IF(ISBLANK(F20),"---", F20-$B$9)</f>
        <v>---</v>
      </c>
      <c r="U20" s="4" t="str">
        <f aca="false">IF(ISBLANK(G20),"---", G20-$B$9)</f>
        <v>---</v>
      </c>
      <c r="W20" s="4" t="n">
        <f aca="false">IF(ISBLANK(I20),"---",I20-$I$9)</f>
        <v>4.541</v>
      </c>
      <c r="X20" s="4" t="n">
        <f aca="false">IF(ISBLANK(J20),"---",J20-$I$9)</f>
        <v>2.211</v>
      </c>
      <c r="Y20" s="4" t="n">
        <f aca="false">IF(ISBLANK(K20),"---",K20-$I$9)</f>
        <v>5.171</v>
      </c>
      <c r="Z20" s="4" t="n">
        <f aca="false">IF(ISBLANK(L20),"---",L20-$I$9)</f>
        <v>3.591</v>
      </c>
      <c r="AA20" s="4" t="str">
        <f aca="false">IF(ISBLANK(M20),"---",M20-$I$9)</f>
        <v>---</v>
      </c>
      <c r="AB20" s="4" t="str">
        <f aca="false">IF(ISBLANK(N20),"---",N20-$I$9)</f>
        <v>---</v>
      </c>
      <c r="AD20" s="27" t="n">
        <f aca="false">IF(AND(ISNUMBER(W20),ISNUMBER(P20)),(W20*$B$3)/(P20*$B$2),"---")</f>
        <v>0.278593002310708</v>
      </c>
      <c r="AE20" s="27" t="n">
        <f aca="false">IF(AND(ISNUMBER(X20),ISNUMBER(Q20)),(X20*$B$3)/(Q20*$B$2),"---")</f>
        <v>-0.128313917542952</v>
      </c>
      <c r="AF20" s="27" t="n">
        <f aca="false">IF(AND(ISNUMBER(Y20),ISNUMBER(R20)),(Y20*$B$3)/(R20*$B$2),"---")</f>
        <v>0.584396603150286</v>
      </c>
      <c r="AG20" s="27" t="n">
        <f aca="false">IF(AND(ISNUMBER(Z20),ISNUMBER(S20)),(Z20*$B$3)/(S20*$B$2),"---")</f>
        <v>0.308433926407587</v>
      </c>
      <c r="AH20" s="27" t="str">
        <f aca="false">IF(AND(ISNUMBER(AA20),ISNUMBER(T20)),(AA20*$B$3)/(T20*$B$2),"---")</f>
        <v>---</v>
      </c>
      <c r="AI20" s="27" t="str">
        <f aca="false">IF(AND(ISNUMBER(AB20),ISNUMBER(U20)),(AB20*$B$3)/(U20*$B$2),"---")</f>
        <v>---</v>
      </c>
      <c r="AK20" s="27" t="n">
        <f aca="false">AVERAGE(AD20:AI20)</f>
        <v>0.260777403581407</v>
      </c>
      <c r="AL20" s="27" t="n">
        <f aca="false">STDEV(AD20:AI20)</f>
        <v>0.293660791974838</v>
      </c>
      <c r="AM20" s="27" t="e">
        <f aca="false">GEOMEAN(AD20:AI20)</f>
        <v>#VALUE!</v>
      </c>
      <c r="AN20" s="28" t="n">
        <f aca="false">EXP(STDEV(AP20:AU20))</f>
        <v>1</v>
      </c>
      <c r="AP20" s="27" t="n">
        <f aca="false">IF(ISNUMBER(AD20),LN(AD20),"---")</f>
        <v>-1.27800333528602</v>
      </c>
      <c r="AQ20" s="27" t="e">
        <f aca="false">IF(ISNUMBER(AE20),LN(AE20),"---")</f>
        <v>#VALUE!</v>
      </c>
      <c r="AR20" s="27" t="n">
        <f aca="false">IF(ISNUMBER(AF20),LN(AF20),"---")</f>
        <v>-0.537175411664775</v>
      </c>
      <c r="AS20" s="27" t="n">
        <f aca="false">IF(ISNUMBER(AG20),LN(AG20),"---")</f>
        <v>-1.17624763553667</v>
      </c>
      <c r="AT20" s="27" t="str">
        <f aca="false">IF(ISNUMBER(AH20),LN(AH20),"---")</f>
        <v>---</v>
      </c>
      <c r="AU20" s="27" t="str">
        <f aca="false">IF(ISNUMBER(AI20),LN(AI20),"---")</f>
        <v>---</v>
      </c>
    </row>
    <row r="21" customFormat="false" ht="14" hidden="false" customHeight="false" outlineLevel="0" collapsed="false">
      <c r="A21" s="0" t="s">
        <v>159</v>
      </c>
      <c r="B21" s="22" t="n">
        <f aca="false">'Raw Plate Reader Measurements'!$R$7</f>
        <v>0.229</v>
      </c>
      <c r="C21" s="22" t="n">
        <f aca="false">'Raw Plate Reader Measurements'!$R$8</f>
        <v>0.219</v>
      </c>
      <c r="D21" s="22" t="n">
        <f aca="false">'Raw Plate Reader Measurements'!$R$9</f>
        <v>0.202</v>
      </c>
      <c r="E21" s="22" t="n">
        <f aca="false">'Raw Plate Reader Measurements'!$R$10</f>
        <v>0.198</v>
      </c>
      <c r="F21" s="23"/>
      <c r="G21" s="23"/>
      <c r="I21" s="22" t="n">
        <f aca="false">'Raw Plate Reader Measurements'!$G$7</f>
        <v>17.06</v>
      </c>
      <c r="J21" s="22" t="n">
        <f aca="false">'Raw Plate Reader Measurements'!$G$8</f>
        <v>17.01</v>
      </c>
      <c r="K21" s="22" t="n">
        <f aca="false">'Raw Plate Reader Measurements'!$G$9</f>
        <v>16.61</v>
      </c>
      <c r="L21" s="22" t="n">
        <f aca="false">'Raw Plate Reader Measurements'!$G$10</f>
        <v>15.14</v>
      </c>
      <c r="M21" s="23"/>
      <c r="N21" s="23"/>
      <c r="P21" s="4" t="n">
        <f aca="false">IF(ISBLANK(B21),"---", B21-$B$9)</f>
        <v>0.0195</v>
      </c>
      <c r="Q21" s="4" t="n">
        <f aca="false">IF(ISBLANK(C21),"---", C21-$B$9)</f>
        <v>0.00949999999999998</v>
      </c>
      <c r="R21" s="4" t="n">
        <f aca="false">IF(ISBLANK(D21),"---", D21-$B$9)</f>
        <v>-0.00750000000000001</v>
      </c>
      <c r="S21" s="4" t="n">
        <f aca="false">IF(ISBLANK(E21),"---", E21-$B$9)</f>
        <v>-0.0115</v>
      </c>
      <c r="T21" s="4" t="str">
        <f aca="false">IF(ISBLANK(F21),"---", F21-$B$9)</f>
        <v>---</v>
      </c>
      <c r="U21" s="4" t="str">
        <f aca="false">IF(ISBLANK(G21),"---", G21-$B$9)</f>
        <v>---</v>
      </c>
      <c r="W21" s="4" t="n">
        <f aca="false">IF(ISBLANK(I21),"---",I21-$I$9)</f>
        <v>7.281</v>
      </c>
      <c r="X21" s="4" t="n">
        <f aca="false">IF(ISBLANK(J21),"---",J21-$I$9)</f>
        <v>7.231</v>
      </c>
      <c r="Y21" s="4" t="n">
        <f aca="false">IF(ISBLANK(K21),"---",K21-$I$9)</f>
        <v>6.831</v>
      </c>
      <c r="Z21" s="4" t="n">
        <f aca="false">IF(ISBLANK(L21),"---",L21-$I$9)</f>
        <v>5.361</v>
      </c>
      <c r="AA21" s="4" t="str">
        <f aca="false">IF(ISBLANK(M21),"---",M21-$I$9)</f>
        <v>---</v>
      </c>
      <c r="AB21" s="4" t="str">
        <f aca="false">IF(ISBLANK(N21),"---",N21-$I$9)</f>
        <v>---</v>
      </c>
      <c r="AD21" s="27" t="n">
        <f aca="false">IF(AND(ISNUMBER(W21),ISNUMBER(P21)),(W21*$B$3)/(P21*$B$2),"---")</f>
        <v>0.400878874210748</v>
      </c>
      <c r="AE21" s="27" t="n">
        <f aca="false">IF(AND(ISNUMBER(X21),ISNUMBER(Q21)),(X21*$B$3)/(Q21*$B$2),"---")</f>
        <v>0.817205924846204</v>
      </c>
      <c r="AF21" s="27" t="n">
        <f aca="false">IF(AND(ISNUMBER(Y21),ISNUMBER(R21)),(Y21*$B$3)/(R21*$B$2),"---")</f>
        <v>-0.97786695966315</v>
      </c>
      <c r="AG21" s="27" t="n">
        <f aca="false">IF(AND(ISNUMBER(Z21),ISNUMBER(S21)),(Z21*$B$3)/(S21*$B$2),"---")</f>
        <v>-0.500500732347497</v>
      </c>
      <c r="AH21" s="27" t="str">
        <f aca="false">IF(AND(ISNUMBER(AA21),ISNUMBER(T21)),(AA21*$B$3)/(T21*$B$2),"---")</f>
        <v>---</v>
      </c>
      <c r="AI21" s="27" t="str">
        <f aca="false">IF(AND(ISNUMBER(AB21),ISNUMBER(U21)),(AB21*$B$3)/(U21*$B$2),"---")</f>
        <v>---</v>
      </c>
      <c r="AK21" s="27" t="n">
        <f aca="false">AVERAGE(AD21:AI21)</f>
        <v>-0.0650707232384239</v>
      </c>
      <c r="AL21" s="27" t="n">
        <f aca="false">STDEV(AD21:AI21)</f>
        <v>0.820227076928977</v>
      </c>
      <c r="AM21" s="27" t="e">
        <f aca="false">GEOMEAN(AD21:AI21)</f>
        <v>#VALUE!</v>
      </c>
      <c r="AN21" s="28" t="n">
        <f aca="false">EXP(STDEV(AP21:AU21))</f>
        <v>1.50863793825764</v>
      </c>
      <c r="AP21" s="27" t="n">
        <f aca="false">IF(ISNUMBER(AD21),LN(AD21),"---")</f>
        <v>-0.914095956629493</v>
      </c>
      <c r="AQ21" s="27" t="n">
        <f aca="false">IF(ISNUMBER(AE21),LN(AE21),"---")</f>
        <v>-0.201864165886044</v>
      </c>
      <c r="AR21" s="27" t="e">
        <f aca="false">IF(ISNUMBER(AF21),LN(AF21),"---")</f>
        <v>#VALUE!</v>
      </c>
      <c r="AS21" s="27" t="e">
        <f aca="false">IF(ISNUMBER(AG21),LN(AG21),"---")</f>
        <v>#VALUE!</v>
      </c>
      <c r="AT21" s="27" t="str">
        <f aca="false">IF(ISNUMBER(AH21),LN(AH21),"---")</f>
        <v>---</v>
      </c>
      <c r="AU21" s="27" t="str">
        <f aca="false">IF(ISNUMBER(AI21),LN(AI21),"---")</f>
        <v>---</v>
      </c>
    </row>
    <row r="22" customFormat="false" ht="14" hidden="false" customHeight="false" outlineLevel="0" collapsed="false">
      <c r="A22" s="0" t="s">
        <v>160</v>
      </c>
      <c r="B22" s="22" t="n">
        <f aca="false">'Raw Plate Reader Measurements'!$R$11</f>
        <v>0.202</v>
      </c>
      <c r="C22" s="22" t="n">
        <f aca="false">'Raw Plate Reader Measurements'!$R$12</f>
        <v>0.207</v>
      </c>
      <c r="D22" s="22" t="n">
        <f aca="false">'Raw Plate Reader Measurements'!$R$13</f>
        <v>0.22</v>
      </c>
      <c r="E22" s="22" t="n">
        <f aca="false">'Raw Plate Reader Measurements'!$R$14</f>
        <v>0.228</v>
      </c>
      <c r="F22" s="23"/>
      <c r="G22" s="23"/>
      <c r="I22" s="22" t="n">
        <f aca="false">'Raw Plate Reader Measurements'!$G$11</f>
        <v>16.97</v>
      </c>
      <c r="J22" s="22" t="n">
        <f aca="false">'Raw Plate Reader Measurements'!$G$12</f>
        <v>17.53</v>
      </c>
      <c r="K22" s="22" t="n">
        <f aca="false">'Raw Plate Reader Measurements'!$G$13</f>
        <v>20.19</v>
      </c>
      <c r="L22" s="22" t="n">
        <f aca="false">'Raw Plate Reader Measurements'!$G$14</f>
        <v>17.21</v>
      </c>
      <c r="M22" s="23"/>
      <c r="N22" s="23"/>
      <c r="P22" s="4" t="n">
        <f aca="false">IF(ISBLANK(B22),"---", B22-$B$9)</f>
        <v>-0.00750000000000001</v>
      </c>
      <c r="Q22" s="4" t="n">
        <f aca="false">IF(ISBLANK(C22),"---", C22-$B$9)</f>
        <v>-0.0025</v>
      </c>
      <c r="R22" s="4" t="n">
        <f aca="false">IF(ISBLANK(D22),"---", D22-$B$9)</f>
        <v>0.0105</v>
      </c>
      <c r="S22" s="4" t="n">
        <f aca="false">IF(ISBLANK(E22),"---", E22-$B$9)</f>
        <v>0.0185</v>
      </c>
      <c r="T22" s="4" t="str">
        <f aca="false">IF(ISBLANK(F22),"---", F22-$B$9)</f>
        <v>---</v>
      </c>
      <c r="U22" s="4" t="str">
        <f aca="false">IF(ISBLANK(G22),"---", G22-$B$9)</f>
        <v>---</v>
      </c>
      <c r="W22" s="4" t="n">
        <f aca="false">IF(ISBLANK(I22),"---",I22-$I$9)</f>
        <v>7.191</v>
      </c>
      <c r="X22" s="4" t="n">
        <f aca="false">IF(ISBLANK(J22),"---",J22-$I$9)</f>
        <v>7.751</v>
      </c>
      <c r="Y22" s="4" t="n">
        <f aca="false">IF(ISBLANK(K22),"---",K22-$I$9)</f>
        <v>10.411</v>
      </c>
      <c r="Z22" s="4" t="n">
        <f aca="false">IF(ISBLANK(L22),"---",L22-$I$9)</f>
        <v>7.431</v>
      </c>
      <c r="AA22" s="4" t="str">
        <f aca="false">IF(ISBLANK(M22),"---",M22-$I$9)</f>
        <v>---</v>
      </c>
      <c r="AB22" s="4" t="str">
        <f aca="false">IF(ISBLANK(N22),"---",N22-$I$9)</f>
        <v>---</v>
      </c>
      <c r="AD22" s="27" t="n">
        <f aca="false">IF(AND(ISNUMBER(W22),ISNUMBER(P22)),(W22*$B$3)/(P22*$B$2),"---")</f>
        <v>-1.02940145029098</v>
      </c>
      <c r="AE22" s="27" t="n">
        <f aca="false">IF(AND(ISNUMBER(X22),ISNUMBER(Q22)),(X22*$B$3)/(Q22*$B$2),"---")</f>
        <v>-3.32869864046951</v>
      </c>
      <c r="AF22" s="27" t="n">
        <f aca="false">IF(AND(ISNUMBER(Y22),ISNUMBER(R22)),(Y22*$B$3)/(R22*$B$2),"---")</f>
        <v>1.06453488477457</v>
      </c>
      <c r="AG22" s="27" t="n">
        <f aca="false">IF(AND(ISNUMBER(Z22),ISNUMBER(S22)),(Z22*$B$3)/(S22*$B$2),"---")</f>
        <v>0.431253152990355</v>
      </c>
      <c r="AH22" s="27" t="str">
        <f aca="false">IF(AND(ISNUMBER(AA22),ISNUMBER(T22)),(AA22*$B$3)/(T22*$B$2),"---")</f>
        <v>---</v>
      </c>
      <c r="AI22" s="27" t="str">
        <f aca="false">IF(AND(ISNUMBER(AB22),ISNUMBER(U22)),(AB22*$B$3)/(U22*$B$2),"---")</f>
        <v>---</v>
      </c>
      <c r="AK22" s="27" t="n">
        <f aca="false">AVERAGE(AD22:AI22)</f>
        <v>-0.715578013248894</v>
      </c>
      <c r="AL22" s="27" t="n">
        <f aca="false">STDEV(AD22:AI22)</f>
        <v>1.95029127872479</v>
      </c>
      <c r="AM22" s="27" t="e">
        <f aca="false">GEOMEAN(AD22:AI22)</f>
        <v>#VALUE!</v>
      </c>
      <c r="AN22" s="28" t="e">
        <f aca="false">EXP(STDEV(AP22:AU22))</f>
        <v>#DIV/0!</v>
      </c>
      <c r="AP22" s="27" t="e">
        <f aca="false">IF(ISNUMBER(AD22),LN(AD22),"---")</f>
        <v>#VALUE!</v>
      </c>
      <c r="AQ22" s="27" t="e">
        <f aca="false">IF(ISNUMBER(AE22),LN(AE22),"---")</f>
        <v>#VALUE!</v>
      </c>
      <c r="AR22" s="27" t="n">
        <f aca="false">IF(ISNUMBER(AF22),LN(AF22),"---")</f>
        <v>0.0625379758567742</v>
      </c>
      <c r="AS22" s="27" t="n">
        <f aca="false">IF(ISNUMBER(AG22),LN(AG22),"---")</f>
        <v>-0.841059999381312</v>
      </c>
      <c r="AT22" s="27" t="str">
        <f aca="false">IF(ISNUMBER(AH22),LN(AH22),"---")</f>
        <v>---</v>
      </c>
      <c r="AU22" s="27" t="str">
        <f aca="false">IF(ISNUMBER(AI22),LN(AI22),"---")</f>
        <v>---</v>
      </c>
    </row>
    <row r="23" customFormat="false" ht="14" hidden="false" customHeight="false" outlineLevel="0" collapsed="false">
      <c r="A23" s="0" t="s">
        <v>161</v>
      </c>
      <c r="B23" s="22" t="n">
        <f aca="false">'Raw Plate Reader Measurements'!$S$7</f>
        <v>0.232</v>
      </c>
      <c r="C23" s="22" t="n">
        <f aca="false">'Raw Plate Reader Measurements'!$S$8</f>
        <v>0.219</v>
      </c>
      <c r="D23" s="22" t="n">
        <f aca="false">'Raw Plate Reader Measurements'!$S$9</f>
        <v>0.194</v>
      </c>
      <c r="E23" s="22" t="n">
        <f aca="false">'Raw Plate Reader Measurements'!$S$10</f>
        <v>0.221</v>
      </c>
      <c r="F23" s="23"/>
      <c r="G23" s="23"/>
      <c r="I23" s="22" t="n">
        <f aca="false">'Raw Plate Reader Measurements'!$H$7</f>
        <v>12.72</v>
      </c>
      <c r="J23" s="22" t="n">
        <f aca="false">'Raw Plate Reader Measurements'!$H$8</f>
        <v>14.72</v>
      </c>
      <c r="K23" s="22" t="n">
        <f aca="false">'Raw Plate Reader Measurements'!$H$9</f>
        <v>12.33</v>
      </c>
      <c r="L23" s="22" t="n">
        <f aca="false">'Raw Plate Reader Measurements'!$H$10</f>
        <v>14.44</v>
      </c>
      <c r="M23" s="23"/>
      <c r="N23" s="23"/>
      <c r="P23" s="4" t="n">
        <f aca="false">IF(ISBLANK(B23),"---", B23-$B$9)</f>
        <v>0.0225</v>
      </c>
      <c r="Q23" s="4" t="n">
        <f aca="false">IF(ISBLANK(C23),"---", C23-$B$9)</f>
        <v>0.00949999999999998</v>
      </c>
      <c r="R23" s="4" t="n">
        <f aca="false">IF(ISBLANK(D23),"---", D23-$B$9)</f>
        <v>-0.0155</v>
      </c>
      <c r="S23" s="4" t="n">
        <f aca="false">IF(ISBLANK(E23),"---", E23-$B$9)</f>
        <v>0.0115</v>
      </c>
      <c r="T23" s="4" t="str">
        <f aca="false">IF(ISBLANK(F23),"---", F23-$B$9)</f>
        <v>---</v>
      </c>
      <c r="U23" s="4" t="str">
        <f aca="false">IF(ISBLANK(G23),"---", G23-$B$9)</f>
        <v>---</v>
      </c>
      <c r="W23" s="4" t="n">
        <f aca="false">IF(ISBLANK(I23),"---",I23-$I$9)</f>
        <v>2.941</v>
      </c>
      <c r="X23" s="4" t="n">
        <f aca="false">IF(ISBLANK(J23),"---",J23-$I$9)</f>
        <v>4.941</v>
      </c>
      <c r="Y23" s="4" t="n">
        <f aca="false">IF(ISBLANK(K23),"---",K23-$I$9)</f>
        <v>2.551</v>
      </c>
      <c r="Z23" s="4" t="n">
        <f aca="false">IF(ISBLANK(L23),"---",L23-$I$9)</f>
        <v>4.661</v>
      </c>
      <c r="AA23" s="4" t="str">
        <f aca="false">IF(ISBLANK(M23),"---",M23-$I$9)</f>
        <v>---</v>
      </c>
      <c r="AB23" s="4" t="str">
        <f aca="false">IF(ISBLANK(N23),"---",N23-$I$9)</f>
        <v>---</v>
      </c>
      <c r="AD23" s="27" t="n">
        <f aca="false">IF(AND(ISNUMBER(W23),ISNUMBER(P23)),(W23*$B$3)/(P23*$B$2),"---")</f>
        <v>0.140336052718945</v>
      </c>
      <c r="AE23" s="27" t="n">
        <f aca="false">IF(AND(ISNUMBER(X23),ISNUMBER(Q23)),(X23*$B$3)/(Q23*$B$2),"---")</f>
        <v>0.558403329368703</v>
      </c>
      <c r="AF23" s="27" t="n">
        <f aca="false">IF(AND(ISNUMBER(Y23),ISNUMBER(R23)),(Y23*$B$3)/(R23*$B$2),"---")</f>
        <v>-0.176699577408071</v>
      </c>
      <c r="AG23" s="27" t="n">
        <f aca="false">IF(AND(ISNUMBER(Z23),ISNUMBER(S23)),(Z23*$B$3)/(S23*$B$2),"---")</f>
        <v>0.435149023217998</v>
      </c>
      <c r="AH23" s="27" t="str">
        <f aca="false">IF(AND(ISNUMBER(AA23),ISNUMBER(T23)),(AA23*$B$3)/(T23*$B$2),"---")</f>
        <v>---</v>
      </c>
      <c r="AI23" s="27" t="str">
        <f aca="false">IF(AND(ISNUMBER(AB23),ISNUMBER(U23)),(AB23*$B$3)/(U23*$B$2),"---")</f>
        <v>---</v>
      </c>
      <c r="AK23" s="27" t="n">
        <f aca="false">AVERAGE(AD23:AI23)</f>
        <v>0.239297206974394</v>
      </c>
      <c r="AL23" s="27" t="n">
        <f aca="false">STDEV(AD23:AI23)</f>
        <v>0.328142898721259</v>
      </c>
      <c r="AM23" s="27" t="e">
        <f aca="false">GEOMEAN(AD23:AI23)</f>
        <v>#VALUE!</v>
      </c>
      <c r="AN23" s="28" t="n">
        <f aca="false">EXP(STDEV(AP23:AU23))</f>
        <v>2.21963936450238</v>
      </c>
      <c r="AP23" s="27" t="n">
        <f aca="false">IF(ISNUMBER(AD23),LN(AD23),"---")</f>
        <v>-1.96371535611088</v>
      </c>
      <c r="AQ23" s="27" t="n">
        <f aca="false">IF(ISNUMBER(AE23),LN(AE23),"---")</f>
        <v>-0.582673765215246</v>
      </c>
      <c r="AR23" s="27" t="e">
        <f aca="false">IF(ISNUMBER(AF23),LN(AF23),"---")</f>
        <v>#VALUE!</v>
      </c>
      <c r="AS23" s="27" t="n">
        <f aca="false">IF(ISNUMBER(AG23),LN(AG23),"---")</f>
        <v>-0.832066724450965</v>
      </c>
      <c r="AT23" s="27" t="str">
        <f aca="false">IF(ISNUMBER(AH23),LN(AH23),"---")</f>
        <v>---</v>
      </c>
      <c r="AU23" s="27" t="str">
        <f aca="false">IF(ISNUMBER(AI23),LN(AI23),"---")</f>
        <v>---</v>
      </c>
    </row>
    <row r="24" customFormat="false" ht="14" hidden="false" customHeight="false" outlineLevel="0" collapsed="false">
      <c r="A24" s="0" t="s">
        <v>162</v>
      </c>
      <c r="B24" s="22" t="n">
        <f aca="false">'Raw Plate Reader Measurements'!$S$11</f>
        <v>0.189</v>
      </c>
      <c r="C24" s="22" t="n">
        <f aca="false">'Raw Plate Reader Measurements'!$S$12</f>
        <v>0.205</v>
      </c>
      <c r="D24" s="22" t="n">
        <f aca="false">'Raw Plate Reader Measurements'!$S$13</f>
        <v>0.217</v>
      </c>
      <c r="E24" s="22" t="n">
        <f aca="false">'Raw Plate Reader Measurements'!$S$14</f>
        <v>0.233</v>
      </c>
      <c r="F24" s="23"/>
      <c r="G24" s="23"/>
      <c r="I24" s="22" t="n">
        <f aca="false">'Raw Plate Reader Measurements'!$H$11</f>
        <v>13.9</v>
      </c>
      <c r="J24" s="22" t="n">
        <f aca="false">'Raw Plate Reader Measurements'!$H$12</f>
        <v>14.97</v>
      </c>
      <c r="K24" s="22" t="n">
        <f aca="false">'Raw Plate Reader Measurements'!$H$13</f>
        <v>16.11</v>
      </c>
      <c r="L24" s="22" t="n">
        <f aca="false">'Raw Plate Reader Measurements'!$H$14</f>
        <v>14.22</v>
      </c>
      <c r="M24" s="23"/>
      <c r="N24" s="23"/>
      <c r="P24" s="4" t="n">
        <f aca="false">IF(ISBLANK(B24),"---", B24-$B$9)</f>
        <v>-0.0205</v>
      </c>
      <c r="Q24" s="4" t="n">
        <f aca="false">IF(ISBLANK(C24),"---", C24-$B$9)</f>
        <v>-0.0045</v>
      </c>
      <c r="R24" s="4" t="n">
        <f aca="false">IF(ISBLANK(D24),"---", D24-$B$9)</f>
        <v>0.00749999999999998</v>
      </c>
      <c r="S24" s="4" t="n">
        <f aca="false">IF(ISBLANK(E24),"---", E24-$B$9)</f>
        <v>0.0235</v>
      </c>
      <c r="T24" s="4" t="str">
        <f aca="false">IF(ISBLANK(F24),"---", F24-$B$9)</f>
        <v>---</v>
      </c>
      <c r="U24" s="4" t="str">
        <f aca="false">IF(ISBLANK(G24),"---", G24-$B$9)</f>
        <v>---</v>
      </c>
      <c r="W24" s="4" t="n">
        <f aca="false">IF(ISBLANK(I24),"---",I24-$I$9)</f>
        <v>4.121</v>
      </c>
      <c r="X24" s="4" t="n">
        <f aca="false">IF(ISBLANK(J24),"---",J24-$I$9)</f>
        <v>5.191</v>
      </c>
      <c r="Y24" s="4" t="n">
        <f aca="false">IF(ISBLANK(K24),"---",K24-$I$9)</f>
        <v>6.331</v>
      </c>
      <c r="Z24" s="4" t="n">
        <f aca="false">IF(ISBLANK(L24),"---",L24-$I$9)</f>
        <v>4.441</v>
      </c>
      <c r="AA24" s="4" t="str">
        <f aca="false">IF(ISBLANK(M24),"---",M24-$I$9)</f>
        <v>---</v>
      </c>
      <c r="AB24" s="4" t="str">
        <f aca="false">IF(ISBLANK(N24),"---",N24-$I$9)</f>
        <v>---</v>
      </c>
      <c r="AD24" s="27" t="n">
        <f aca="false">IF(AND(ISNUMBER(W24),ISNUMBER(P24)),(W24*$B$3)/(P24*$B$2),"---")</f>
        <v>-0.215826865728968</v>
      </c>
      <c r="AE24" s="27" t="n">
        <f aca="false">IF(AND(ISNUMBER(X24),ISNUMBER(Q24)),(X24*$B$3)/(Q24*$B$2),"---")</f>
        <v>-1.23849787430133</v>
      </c>
      <c r="AF24" s="27" t="n">
        <f aca="false">IF(AND(ISNUMBER(Y24),ISNUMBER(R24)),(Y24*$B$3)/(R24*$B$2),"---")</f>
        <v>0.906291278235607</v>
      </c>
      <c r="AG24" s="27" t="n">
        <f aca="false">IF(AND(ISNUMBER(Z24),ISNUMBER(S24)),(Z24*$B$3)/(S24*$B$2),"---")</f>
        <v>0.202894213544513</v>
      </c>
      <c r="AH24" s="27" t="str">
        <f aca="false">IF(AND(ISNUMBER(AA24),ISNUMBER(T24)),(AA24*$B$3)/(T24*$B$2),"---")</f>
        <v>---</v>
      </c>
      <c r="AI24" s="27" t="str">
        <f aca="false">IF(AND(ISNUMBER(AB24),ISNUMBER(U24)),(AB24*$B$3)/(U24*$B$2),"---")</f>
        <v>---</v>
      </c>
      <c r="AK24" s="27" t="n">
        <f aca="false">AVERAGE(AD24:AI24)</f>
        <v>-0.0862848120625434</v>
      </c>
      <c r="AL24" s="27" t="n">
        <f aca="false">STDEV(AD24:AI24)</f>
        <v>0.896884958870496</v>
      </c>
      <c r="AM24" s="27" t="e">
        <f aca="false">GEOMEAN(AD24:AI24)</f>
        <v>#VALUE!</v>
      </c>
      <c r="AN24" s="28" t="e">
        <f aca="false">EXP(STDEV(AP24:AU24))</f>
        <v>#DIV/0!</v>
      </c>
      <c r="AP24" s="27" t="e">
        <f aca="false">IF(ISNUMBER(AD24),LN(AD24),"---")</f>
        <v>#VALUE!</v>
      </c>
      <c r="AQ24" s="27" t="e">
        <f aca="false">IF(ISNUMBER(AE24),LN(AE24),"---")</f>
        <v>#VALUE!</v>
      </c>
      <c r="AR24" s="27" t="n">
        <f aca="false">IF(ISNUMBER(AF24),LN(AF24),"---")</f>
        <v>-0.0983945254526386</v>
      </c>
      <c r="AS24" s="27" t="n">
        <f aca="false">IF(ISNUMBER(AG24),LN(AG24),"---")</f>
        <v>-1.59507055131251</v>
      </c>
      <c r="AT24" s="27" t="str">
        <f aca="false">IF(ISNUMBER(AH24),LN(AH24),"---")</f>
        <v>---</v>
      </c>
      <c r="AU24" s="27" t="str">
        <f aca="false">IF(ISNUMBER(AI24),LN(AI24),"---")</f>
        <v>---</v>
      </c>
    </row>
    <row r="25" customFormat="false" ht="14" hidden="false" customHeight="false" outlineLevel="0" collapsed="false">
      <c r="A25" s="0" t="s">
        <v>163</v>
      </c>
      <c r="B25" s="22" t="n">
        <f aca="false">'Raw Plate Reader Measurements'!$T$7</f>
        <v>0.242</v>
      </c>
      <c r="C25" s="22" t="n">
        <f aca="false">'Raw Plate Reader Measurements'!$T$8</f>
        <v>0.222</v>
      </c>
      <c r="D25" s="22" t="n">
        <f aca="false">'Raw Plate Reader Measurements'!$T$9</f>
        <v>0.155</v>
      </c>
      <c r="E25" s="22" t="n">
        <f aca="false">'Raw Plate Reader Measurements'!$T$10</f>
        <v>0.18</v>
      </c>
      <c r="F25" s="23"/>
      <c r="G25" s="23"/>
      <c r="I25" s="22" t="n">
        <f aca="false">'Raw Plate Reader Measurements'!$I$7</f>
        <v>12.39</v>
      </c>
      <c r="J25" s="22" t="n">
        <f aca="false">'Raw Plate Reader Measurements'!$I$8</f>
        <v>12.8</v>
      </c>
      <c r="K25" s="22" t="n">
        <f aca="false">'Raw Plate Reader Measurements'!$I$9</f>
        <v>13.08</v>
      </c>
      <c r="L25" s="22" t="n">
        <f aca="false">'Raw Plate Reader Measurements'!$I$10</f>
        <v>11.98</v>
      </c>
      <c r="M25" s="23"/>
      <c r="N25" s="23"/>
      <c r="P25" s="4" t="n">
        <f aca="false">IF(ISBLANK(B25),"---", B25-$B$9)</f>
        <v>0.0325</v>
      </c>
      <c r="Q25" s="4" t="n">
        <f aca="false">IF(ISBLANK(C25),"---", C25-$B$9)</f>
        <v>0.0125</v>
      </c>
      <c r="R25" s="4" t="n">
        <f aca="false">IF(ISBLANK(D25),"---", D25-$B$9)</f>
        <v>-0.0545</v>
      </c>
      <c r="S25" s="4" t="n">
        <f aca="false">IF(ISBLANK(E25),"---", E25-$B$9)</f>
        <v>-0.0295</v>
      </c>
      <c r="T25" s="4" t="str">
        <f aca="false">IF(ISBLANK(F25),"---", F25-$B$9)</f>
        <v>---</v>
      </c>
      <c r="U25" s="4" t="str">
        <f aca="false">IF(ISBLANK(G25),"---", G25-$B$9)</f>
        <v>---</v>
      </c>
      <c r="W25" s="4" t="n">
        <f aca="false">IF(ISBLANK(I25),"---",I25-$I$9)</f>
        <v>2.611</v>
      </c>
      <c r="X25" s="4" t="n">
        <f aca="false">IF(ISBLANK(J25),"---",J25-$I$9)</f>
        <v>3.021</v>
      </c>
      <c r="Y25" s="4" t="n">
        <f aca="false">IF(ISBLANK(K25),"---",K25-$I$9)</f>
        <v>3.301</v>
      </c>
      <c r="Z25" s="4" t="n">
        <f aca="false">IF(ISBLANK(L25),"---",L25-$I$9)</f>
        <v>2.201</v>
      </c>
      <c r="AA25" s="4" t="str">
        <f aca="false">IF(ISBLANK(M25),"---",M25-$I$9)</f>
        <v>---</v>
      </c>
      <c r="AB25" s="4" t="str">
        <f aca="false">IF(ISBLANK(N25),"---",N25-$I$9)</f>
        <v>---</v>
      </c>
      <c r="AD25" s="27" t="n">
        <f aca="false">IF(AND(ISNUMBER(W25),ISNUMBER(P25)),(W25*$B$3)/(P25*$B$2),"---")</f>
        <v>0.0862542019418428</v>
      </c>
      <c r="AE25" s="27" t="n">
        <f aca="false">IF(AND(ISNUMBER(X25),ISNUMBER(Q25)),(X25*$B$3)/(Q25*$B$2),"---")</f>
        <v>0.259476160311145</v>
      </c>
      <c r="AF25" s="27" t="n">
        <f aca="false">IF(AND(ISNUMBER(Y25),ISNUMBER(R25)),(Y25*$B$3)/(R25*$B$2),"---")</f>
        <v>-0.0650288048786239</v>
      </c>
      <c r="AG25" s="27" t="n">
        <f aca="false">IF(AND(ISNUMBER(Z25),ISNUMBER(S25)),(Z25*$B$3)/(S25*$B$2),"---")</f>
        <v>-0.080104105841711</v>
      </c>
      <c r="AH25" s="27" t="str">
        <f aca="false">IF(AND(ISNUMBER(AA25),ISNUMBER(T25)),(AA25*$B$3)/(T25*$B$2),"---")</f>
        <v>---</v>
      </c>
      <c r="AI25" s="27" t="str">
        <f aca="false">IF(AND(ISNUMBER(AB25),ISNUMBER(U25)),(AB25*$B$3)/(U25*$B$2),"---")</f>
        <v>---</v>
      </c>
      <c r="AK25" s="27" t="n">
        <f aca="false">AVERAGE(AD25:AI25)</f>
        <v>0.0501493628831632</v>
      </c>
      <c r="AL25" s="27" t="n">
        <f aca="false">STDEV(AD25:AI25)</f>
        <v>0.158485797438059</v>
      </c>
      <c r="AM25" s="27" t="e">
        <f aca="false">GEOMEAN(AD25:AI25)</f>
        <v>#VALUE!</v>
      </c>
      <c r="AN25" s="28" t="n">
        <f aca="false">EXP(STDEV(AP25:AU25))</f>
        <v>1.8886721006666</v>
      </c>
      <c r="AP25" s="27" t="n">
        <f aca="false">IF(ISNUMBER(AD25),LN(AD25),"---")</f>
        <v>-2.45045650609107</v>
      </c>
      <c r="AQ25" s="27" t="n">
        <f aca="false">IF(ISNUMBER(AE25),LN(AE25),"---")</f>
        <v>-1.34909044837608</v>
      </c>
      <c r="AR25" s="27" t="e">
        <f aca="false">IF(ISNUMBER(AF25),LN(AF25),"---")</f>
        <v>#VALUE!</v>
      </c>
      <c r="AS25" s="27" t="e">
        <f aca="false">IF(ISNUMBER(AG25),LN(AG25),"---")</f>
        <v>#VALUE!</v>
      </c>
      <c r="AT25" s="27" t="str">
        <f aca="false">IF(ISNUMBER(AH25),LN(AH25),"---")</f>
        <v>---</v>
      </c>
      <c r="AU25" s="27" t="str">
        <f aca="false">IF(ISNUMBER(AI25),LN(AI25),"---")</f>
        <v>---</v>
      </c>
    </row>
    <row r="26" customFormat="false" ht="14" hidden="false" customHeight="false" outlineLevel="0" collapsed="false">
      <c r="A26" s="0" t="s">
        <v>164</v>
      </c>
      <c r="B26" s="22" t="n">
        <f aca="false">'Raw Plate Reader Measurements'!$T$11</f>
        <v>0.194</v>
      </c>
      <c r="C26" s="22" t="n">
        <f aca="false">'Raw Plate Reader Measurements'!$T$12</f>
        <v>0.194</v>
      </c>
      <c r="D26" s="22" t="n">
        <f aca="false">'Raw Plate Reader Measurements'!$T$13</f>
        <v>0.222</v>
      </c>
      <c r="E26" s="22" t="n">
        <f aca="false">'Raw Plate Reader Measurements'!$T$14</f>
        <v>0.248</v>
      </c>
      <c r="F26" s="23"/>
      <c r="G26" s="23"/>
      <c r="I26" s="22" t="n">
        <f aca="false">'Raw Plate Reader Measurements'!$I$11</f>
        <v>12.45</v>
      </c>
      <c r="J26" s="22" t="n">
        <f aca="false">'Raw Plate Reader Measurements'!$I$12</f>
        <v>12.42</v>
      </c>
      <c r="K26" s="22" t="n">
        <f aca="false">'Raw Plate Reader Measurements'!$I$13</f>
        <v>13.41</v>
      </c>
      <c r="L26" s="22" t="n">
        <f aca="false">'Raw Plate Reader Measurements'!$I$14</f>
        <v>12.96</v>
      </c>
      <c r="M26" s="23"/>
      <c r="N26" s="23"/>
      <c r="P26" s="4" t="n">
        <f aca="false">IF(ISBLANK(B26),"---", B26-$B$9)</f>
        <v>-0.0155</v>
      </c>
      <c r="Q26" s="4" t="n">
        <f aca="false">IF(ISBLANK(C26),"---", C26-$B$9)</f>
        <v>-0.0155</v>
      </c>
      <c r="R26" s="4" t="n">
        <f aca="false">IF(ISBLANK(D26),"---", D26-$B$9)</f>
        <v>0.0125</v>
      </c>
      <c r="S26" s="4" t="n">
        <f aca="false">IF(ISBLANK(E26),"---", E26-$B$9)</f>
        <v>0.0385</v>
      </c>
      <c r="T26" s="4" t="str">
        <f aca="false">IF(ISBLANK(F26),"---", F26-$B$9)</f>
        <v>---</v>
      </c>
      <c r="U26" s="4" t="str">
        <f aca="false">IF(ISBLANK(G26),"---", G26-$B$9)</f>
        <v>---</v>
      </c>
      <c r="W26" s="4" t="n">
        <f aca="false">IF(ISBLANK(I26),"---",I26-$I$9)</f>
        <v>2.671</v>
      </c>
      <c r="X26" s="4" t="n">
        <f aca="false">IF(ISBLANK(J26),"---",J26-$I$9)</f>
        <v>2.641</v>
      </c>
      <c r="Y26" s="4" t="n">
        <f aca="false">IF(ISBLANK(K26),"---",K26-$I$9)</f>
        <v>3.631</v>
      </c>
      <c r="Z26" s="4" t="n">
        <f aca="false">IF(ISBLANK(L26),"---",L26-$I$9)</f>
        <v>3.181</v>
      </c>
      <c r="AA26" s="4" t="str">
        <f aca="false">IF(ISBLANK(M26),"---",M26-$I$9)</f>
        <v>---</v>
      </c>
      <c r="AB26" s="4" t="str">
        <f aca="false">IF(ISBLANK(N26),"---",N26-$I$9)</f>
        <v>---</v>
      </c>
      <c r="AD26" s="27" t="n">
        <f aca="false">IF(AND(ISNUMBER(W26),ISNUMBER(P26)),(W26*$B$3)/(P26*$B$2),"---")</f>
        <v>-0.185011592025463</v>
      </c>
      <c r="AE26" s="27" t="n">
        <f aca="false">IF(AND(ISNUMBER(X26),ISNUMBER(Q26)),(X26*$B$3)/(Q26*$B$2),"---")</f>
        <v>-0.182933588371115</v>
      </c>
      <c r="AF26" s="27" t="n">
        <f aca="false">IF(AND(ISNUMBER(Y26),ISNUMBER(R26)),(Y26*$B$3)/(R26*$B$2),"---")</f>
        <v>0.31186955911611</v>
      </c>
      <c r="AG26" s="27" t="n">
        <f aca="false">IF(AND(ISNUMBER(Z26),ISNUMBER(S26)),(Z26*$B$3)/(S26*$B$2),"---")</f>
        <v>0.0887073672549461</v>
      </c>
      <c r="AH26" s="27" t="str">
        <f aca="false">IF(AND(ISNUMBER(AA26),ISNUMBER(T26)),(AA26*$B$3)/(T26*$B$2),"---")</f>
        <v>---</v>
      </c>
      <c r="AI26" s="27" t="str">
        <f aca="false">IF(AND(ISNUMBER(AB26),ISNUMBER(U26)),(AB26*$B$3)/(U26*$B$2),"---")</f>
        <v>---</v>
      </c>
      <c r="AK26" s="27" t="n">
        <f aca="false">AVERAGE(AD26:AI26)</f>
        <v>0.00815793649361933</v>
      </c>
      <c r="AL26" s="27" t="n">
        <f aca="false">STDEV(AD26:AI26)</f>
        <v>0.239832857170276</v>
      </c>
      <c r="AM26" s="27" t="e">
        <f aca="false">GEOMEAN(AD26:AI26)</f>
        <v>#VALUE!</v>
      </c>
      <c r="AN26" s="28" t="e">
        <f aca="false">EXP(STDEV(AP26:AU26))</f>
        <v>#DIV/0!</v>
      </c>
      <c r="AP26" s="27" t="e">
        <f aca="false">IF(ISNUMBER(AD26),LN(AD26),"---")</f>
        <v>#VALUE!</v>
      </c>
      <c r="AQ26" s="27" t="e">
        <f aca="false">IF(ISNUMBER(AE26),LN(AE26),"---")</f>
        <v>#VALUE!</v>
      </c>
      <c r="AR26" s="27" t="n">
        <f aca="false">IF(ISNUMBER(AF26),LN(AF26),"---")</f>
        <v>-1.16517025834842</v>
      </c>
      <c r="AS26" s="27" t="n">
        <f aca="false">IF(ISNUMBER(AG26),LN(AG26),"---")</f>
        <v>-2.4224123349991</v>
      </c>
      <c r="AT26" s="27" t="str">
        <f aca="false">IF(ISNUMBER(AH26),LN(AH26),"---")</f>
        <v>---</v>
      </c>
      <c r="AU26" s="27" t="str">
        <f aca="false">IF(ISNUMBER(AI26),LN(AI26),"---")</f>
        <v>---</v>
      </c>
    </row>
    <row r="28" customFormat="false" ht="14" hidden="false" customHeight="false" outlineLevel="0" collapsed="false">
      <c r="A28" s="16" t="s">
        <v>53</v>
      </c>
    </row>
    <row r="29" customFormat="false" ht="14" hidden="false" customHeight="false" outlineLevel="0" collapsed="false">
      <c r="A29" s="0" t="s">
        <v>149</v>
      </c>
      <c r="B29" s="22" t="n">
        <f aca="false">'Raw Plate Reader Measurements'!$M$17</f>
        <v>0.082</v>
      </c>
      <c r="C29" s="22" t="n">
        <f aca="false">'Raw Plate Reader Measurements'!$M$18</f>
        <v>0.083</v>
      </c>
      <c r="D29" s="22" t="n">
        <f aca="false">'Raw Plate Reader Measurements'!$M$19</f>
        <v>0.086</v>
      </c>
      <c r="E29" s="22" t="n">
        <f aca="false">'Raw Plate Reader Measurements'!$M$20</f>
        <v>0.077</v>
      </c>
      <c r="F29" s="23"/>
      <c r="G29" s="23"/>
      <c r="I29" s="22" t="n">
        <f aca="false">'Raw Plate Reader Measurements'!$B$17</f>
        <v>13.54</v>
      </c>
      <c r="J29" s="22" t="n">
        <f aca="false">'Raw Plate Reader Measurements'!$B$18</f>
        <v>14.1</v>
      </c>
      <c r="K29" s="22" t="n">
        <f aca="false">'Raw Plate Reader Measurements'!$B$19</f>
        <v>13.82</v>
      </c>
      <c r="L29" s="22" t="n">
        <f aca="false">'Raw Plate Reader Measurements'!$B$20</f>
        <v>12.46</v>
      </c>
      <c r="M29" s="23"/>
      <c r="N29" s="23"/>
      <c r="P29" s="4" t="n">
        <f aca="false">IF(ISBLANK(B29),"---", B29-$B$9)</f>
        <v>-0.1275</v>
      </c>
      <c r="Q29" s="4" t="n">
        <f aca="false">IF(ISBLANK(C29),"---", C29-$B$9)</f>
        <v>-0.1265</v>
      </c>
      <c r="R29" s="4" t="n">
        <f aca="false">IF(ISBLANK(D29),"---", D29-$B$9)</f>
        <v>-0.1235</v>
      </c>
      <c r="S29" s="4" t="n">
        <f aca="false">IF(ISBLANK(E29),"---", E29-$B$9)</f>
        <v>-0.1325</v>
      </c>
      <c r="T29" s="4" t="str">
        <f aca="false">IF(ISBLANK(F29),"---", F29-$B$9)</f>
        <v>---</v>
      </c>
      <c r="U29" s="4" t="str">
        <f aca="false">IF(ISBLANK(G29),"---", G29-$B$9)</f>
        <v>---</v>
      </c>
      <c r="W29" s="4" t="n">
        <f aca="false">IF(ISBLANK(I29),"---",I29-$I$9)</f>
        <v>3.761</v>
      </c>
      <c r="X29" s="4" t="n">
        <f aca="false">IF(ISBLANK(J29),"---",J29-$I$9)</f>
        <v>4.321</v>
      </c>
      <c r="Y29" s="4" t="n">
        <f aca="false">IF(ISBLANK(K29),"---",K29-$I$9)</f>
        <v>4.041</v>
      </c>
      <c r="Z29" s="4" t="n">
        <f aca="false">IF(ISBLANK(L29),"---",L29-$I$9)</f>
        <v>2.681</v>
      </c>
      <c r="AA29" s="4" t="str">
        <f aca="false">IF(ISBLANK(M29),"---",M29-$I$9)</f>
        <v>---</v>
      </c>
      <c r="AB29" s="4" t="str">
        <f aca="false">IF(ISBLANK(N29),"---",N29-$I$9)</f>
        <v>---</v>
      </c>
      <c r="AD29" s="27" t="n">
        <f aca="false">IF(AND(ISNUMBER(W29),ISNUMBER(P29)),(W29*$B$3)/(P29*$B$2),"---")</f>
        <v>-0.0316701338645889</v>
      </c>
      <c r="AE29" s="27" t="n">
        <f aca="false">IF(AND(ISNUMBER(X29),ISNUMBER(Q29)),(X29*$B$3)/(Q29*$B$2),"---")</f>
        <v>-0.0366733422270868</v>
      </c>
      <c r="AF29" s="27" t="n">
        <f aca="false">IF(AND(ISNUMBER(Y29),ISNUMBER(R29)),(Y29*$B$3)/(R29*$B$2),"---")</f>
        <v>-0.0351300399168484</v>
      </c>
      <c r="AG29" s="27" t="n">
        <f aca="false">IF(AND(ISNUMBER(Z29),ISNUMBER(S29)),(Z29*$B$3)/(S29*$B$2),"---")</f>
        <v>-0.0217238945555382</v>
      </c>
      <c r="AH29" s="27" t="str">
        <f aca="false">IF(AND(ISNUMBER(AA29),ISNUMBER(T29)),(AA29*$B$3)/(T29*$B$2),"---")</f>
        <v>---</v>
      </c>
      <c r="AI29" s="27" t="str">
        <f aca="false">IF(AND(ISNUMBER(AB29),ISNUMBER(U29)),(AB29*$B$3)/(U29*$B$2),"---")</f>
        <v>---</v>
      </c>
      <c r="AK29" s="27" t="n">
        <f aca="false">AVERAGE(AD29:AI29)</f>
        <v>-0.0312993526410156</v>
      </c>
      <c r="AL29" s="27" t="n">
        <f aca="false">STDEV(AD29:AI29)</f>
        <v>0.00671765845462334</v>
      </c>
      <c r="AM29" s="27" t="e">
        <f aca="false">GEOMEAN(AD29:AI29)</f>
        <v>#VALUE!</v>
      </c>
      <c r="AN29" s="28" t="e">
        <f aca="false">EXP(STDEV(AP29:AU29))</f>
        <v>#DIV/0!</v>
      </c>
      <c r="AP29" s="27" t="e">
        <f aca="false">IF(ISNUMBER(AD29),LN(AD29),"---")</f>
        <v>#VALUE!</v>
      </c>
      <c r="AQ29" s="27" t="e">
        <f aca="false">IF(ISNUMBER(AE29),LN(AE29),"---")</f>
        <v>#VALUE!</v>
      </c>
      <c r="AR29" s="27" t="e">
        <f aca="false">IF(ISNUMBER(AF29),LN(AF29),"---")</f>
        <v>#VALUE!</v>
      </c>
      <c r="AS29" s="27" t="e">
        <f aca="false">IF(ISNUMBER(AG29),LN(AG29),"---")</f>
        <v>#VALUE!</v>
      </c>
      <c r="AT29" s="27" t="str">
        <f aca="false">IF(ISNUMBER(AH29),LN(AH29),"---")</f>
        <v>---</v>
      </c>
      <c r="AU29" s="27" t="str">
        <f aca="false">IF(ISNUMBER(AI29),LN(AI29),"---")</f>
        <v>---</v>
      </c>
    </row>
    <row r="30" customFormat="false" ht="14" hidden="false" customHeight="false" outlineLevel="0" collapsed="false">
      <c r="A30" s="0" t="s">
        <v>150</v>
      </c>
      <c r="B30" s="22" t="n">
        <f aca="false">'Raw Plate Reader Measurements'!$M$21</f>
        <v>0.044</v>
      </c>
      <c r="C30" s="22" t="n">
        <f aca="false">'Raw Plate Reader Measurements'!$M$22</f>
        <v>0.076</v>
      </c>
      <c r="D30" s="22" t="n">
        <f aca="false">'Raw Plate Reader Measurements'!$M$23</f>
        <v>0.064</v>
      </c>
      <c r="E30" s="22" t="n">
        <f aca="false">'Raw Plate Reader Measurements'!$M$24</f>
        <v>0.058</v>
      </c>
      <c r="F30" s="23"/>
      <c r="G30" s="23"/>
      <c r="I30" s="22" t="n">
        <f aca="false">'Raw Plate Reader Measurements'!$B$21</f>
        <v>14.52</v>
      </c>
      <c r="J30" s="22" t="n">
        <f aca="false">'Raw Plate Reader Measurements'!$B$22</f>
        <v>11.94</v>
      </c>
      <c r="K30" s="22" t="n">
        <f aca="false">'Raw Plate Reader Measurements'!$B$23</f>
        <v>10.62</v>
      </c>
      <c r="L30" s="22" t="n">
        <f aca="false">'Raw Plate Reader Measurements'!$B$24</f>
        <v>12.56</v>
      </c>
      <c r="M30" s="23"/>
      <c r="N30" s="23"/>
      <c r="P30" s="4" t="n">
        <f aca="false">IF(ISBLANK(B30),"---", B30-$B$9)</f>
        <v>-0.1655</v>
      </c>
      <c r="Q30" s="4" t="n">
        <f aca="false">IF(ISBLANK(C30),"---", C30-$B$9)</f>
        <v>-0.1335</v>
      </c>
      <c r="R30" s="4" t="n">
        <f aca="false">IF(ISBLANK(D30),"---", D30-$B$9)</f>
        <v>-0.1455</v>
      </c>
      <c r="S30" s="4" t="n">
        <f aca="false">IF(ISBLANK(E30),"---", E30-$B$9)</f>
        <v>-0.1515</v>
      </c>
      <c r="T30" s="4" t="str">
        <f aca="false">IF(ISBLANK(F30),"---", F30-$B$9)</f>
        <v>---</v>
      </c>
      <c r="U30" s="4" t="str">
        <f aca="false">IF(ISBLANK(G30),"---", G30-$B$9)</f>
        <v>---</v>
      </c>
      <c r="W30" s="4" t="n">
        <f aca="false">IF(ISBLANK(I30),"---",I30-$I$9)</f>
        <v>4.741</v>
      </c>
      <c r="X30" s="4" t="n">
        <f aca="false">IF(ISBLANK(J30),"---",J30-$I$9)</f>
        <v>2.161</v>
      </c>
      <c r="Y30" s="4" t="n">
        <f aca="false">IF(ISBLANK(K30),"---",K30-$I$9)</f>
        <v>0.840999999999999</v>
      </c>
      <c r="Z30" s="4" t="n">
        <f aca="false">IF(ISBLANK(L30),"---",L30-$I$9)</f>
        <v>2.781</v>
      </c>
      <c r="AA30" s="4" t="str">
        <f aca="false">IF(ISBLANK(M30),"---",M30-$I$9)</f>
        <v>---</v>
      </c>
      <c r="AB30" s="4" t="str">
        <f aca="false">IF(ISBLANK(N30),"---",N30-$I$9)</f>
        <v>---</v>
      </c>
      <c r="AD30" s="27" t="n">
        <f aca="false">IF(AND(ISNUMBER(W30),ISNUMBER(P30)),(W30*$B$3)/(P30*$B$2),"---")</f>
        <v>-0.0307559189409065</v>
      </c>
      <c r="AE30" s="27" t="n">
        <f aca="false">IF(AND(ISNUMBER(X30),ISNUMBER(Q30)),(X30*$B$3)/(Q30*$B$2),"---")</f>
        <v>-0.0173792188275202</v>
      </c>
      <c r="AF30" s="27" t="n">
        <f aca="false">IF(AND(ISNUMBER(Y30),ISNUMBER(R30)),(Y30*$B$3)/(R30*$B$2),"---")</f>
        <v>-0.00620568536913064</v>
      </c>
      <c r="AG30" s="27" t="n">
        <f aca="false">IF(AND(ISNUMBER(Z30),ISNUMBER(S30)),(Z30*$B$3)/(S30*$B$2),"---")</f>
        <v>-0.0197081158465356</v>
      </c>
      <c r="AH30" s="27" t="str">
        <f aca="false">IF(AND(ISNUMBER(AA30),ISNUMBER(T30)),(AA30*$B$3)/(T30*$B$2),"---")</f>
        <v>---</v>
      </c>
      <c r="AI30" s="27" t="str">
        <f aca="false">IF(AND(ISNUMBER(AB30),ISNUMBER(U30)),(AB30*$B$3)/(U30*$B$2),"---")</f>
        <v>---</v>
      </c>
      <c r="AK30" s="27" t="n">
        <f aca="false">AVERAGE(AD30:AI30)</f>
        <v>-0.0185122347460232</v>
      </c>
      <c r="AL30" s="27" t="n">
        <f aca="false">STDEV(AD30:AI30)</f>
        <v>0.0100676514458946</v>
      </c>
      <c r="AM30" s="27" t="e">
        <f aca="false">GEOMEAN(AD30:AI30)</f>
        <v>#VALUE!</v>
      </c>
      <c r="AN30" s="28" t="e">
        <f aca="false">EXP(STDEV(AP30:AU30))</f>
        <v>#DIV/0!</v>
      </c>
      <c r="AP30" s="27" t="e">
        <f aca="false">IF(ISNUMBER(AD30),LN(AD30),"---")</f>
        <v>#VALUE!</v>
      </c>
      <c r="AQ30" s="27" t="e">
        <f aca="false">IF(ISNUMBER(AE30),LN(AE30),"---")</f>
        <v>#VALUE!</v>
      </c>
      <c r="AR30" s="27" t="e">
        <f aca="false">IF(ISNUMBER(AF30),LN(AF30),"---")</f>
        <v>#VALUE!</v>
      </c>
      <c r="AS30" s="27" t="e">
        <f aca="false">IF(ISNUMBER(AG30),LN(AG30),"---")</f>
        <v>#VALUE!</v>
      </c>
      <c r="AT30" s="27" t="str">
        <f aca="false">IF(ISNUMBER(AH30),LN(AH30),"---")</f>
        <v>---</v>
      </c>
      <c r="AU30" s="27" t="str">
        <f aca="false">IF(ISNUMBER(AI30),LN(AI30),"---")</f>
        <v>---</v>
      </c>
    </row>
    <row r="31" customFormat="false" ht="14" hidden="false" customHeight="false" outlineLevel="0" collapsed="false">
      <c r="A31" s="0" t="s">
        <v>151</v>
      </c>
      <c r="B31" s="22" t="n">
        <f aca="false">'Raw Plate Reader Measurements'!$N$17</f>
        <v>0.067</v>
      </c>
      <c r="C31" s="22" t="n">
        <f aca="false">'Raw Plate Reader Measurements'!$N$18</f>
        <v>0.067</v>
      </c>
      <c r="D31" s="22" t="n">
        <f aca="false">'Raw Plate Reader Measurements'!$N$19</f>
        <v>0.068</v>
      </c>
      <c r="E31" s="22" t="n">
        <f aca="false">'Raw Plate Reader Measurements'!$N$20</f>
        <v>0.057</v>
      </c>
      <c r="F31" s="23"/>
      <c r="G31" s="23"/>
      <c r="I31" s="22" t="n">
        <f aca="false">'Raw Plate Reader Measurements'!$C$17</f>
        <v>21.22</v>
      </c>
      <c r="J31" s="22" t="n">
        <f aca="false">'Raw Plate Reader Measurements'!$C$18</f>
        <v>23.2</v>
      </c>
      <c r="K31" s="22" t="n">
        <f aca="false">'Raw Plate Reader Measurements'!$C$19</f>
        <v>21.04</v>
      </c>
      <c r="L31" s="22" t="n">
        <f aca="false">'Raw Plate Reader Measurements'!$C$20</f>
        <v>21.88</v>
      </c>
      <c r="M31" s="23"/>
      <c r="N31" s="23"/>
      <c r="P31" s="4" t="n">
        <f aca="false">IF(ISBLANK(B31),"---", B31-$B$9)</f>
        <v>-0.1425</v>
      </c>
      <c r="Q31" s="4" t="n">
        <f aca="false">IF(ISBLANK(C31),"---", C31-$B$9)</f>
        <v>-0.1425</v>
      </c>
      <c r="R31" s="4" t="n">
        <f aca="false">IF(ISBLANK(D31),"---", D31-$B$9)</f>
        <v>-0.1415</v>
      </c>
      <c r="S31" s="4" t="n">
        <f aca="false">IF(ISBLANK(E31),"---", E31-$B$9)</f>
        <v>-0.1525</v>
      </c>
      <c r="T31" s="4" t="str">
        <f aca="false">IF(ISBLANK(F31),"---", F31-$B$9)</f>
        <v>---</v>
      </c>
      <c r="U31" s="4" t="str">
        <f aca="false">IF(ISBLANK(G31),"---", G31-$B$9)</f>
        <v>---</v>
      </c>
      <c r="W31" s="4" t="n">
        <f aca="false">IF(ISBLANK(I31),"---",I31-$I$9)</f>
        <v>11.441</v>
      </c>
      <c r="X31" s="4" t="n">
        <f aca="false">IF(ISBLANK(J31),"---",J31-$I$9)</f>
        <v>13.421</v>
      </c>
      <c r="Y31" s="4" t="n">
        <f aca="false">IF(ISBLANK(K31),"---",K31-$I$9)</f>
        <v>11.261</v>
      </c>
      <c r="Z31" s="4" t="n">
        <f aca="false">IF(ISBLANK(L31),"---",L31-$I$9)</f>
        <v>12.101</v>
      </c>
      <c r="AA31" s="4" t="str">
        <f aca="false">IF(ISBLANK(M31),"---",M31-$I$9)</f>
        <v>---</v>
      </c>
      <c r="AB31" s="4" t="str">
        <f aca="false">IF(ISBLANK(N31),"---",N31-$I$9)</f>
        <v>---</v>
      </c>
      <c r="AC31" s="25"/>
      <c r="AD31" s="27" t="n">
        <f aca="false">IF(AND(ISNUMBER(W31),ISNUMBER(P31)),(W31*$B$3)/(P31*$B$2),"---")</f>
        <v>-0.0861997232855336</v>
      </c>
      <c r="AE31" s="27" t="n">
        <f aca="false">IF(AND(ISNUMBER(X31),ISNUMBER(Q31)),(X31*$B$3)/(Q31*$B$2),"---")</f>
        <v>-0.101117602151486</v>
      </c>
      <c r="AF31" s="27" t="n">
        <f aca="false">IF(AND(ISNUMBER(Y31),ISNUMBER(R31)),(Y31*$B$3)/(R31*$B$2),"---")</f>
        <v>-0.0854431535571318</v>
      </c>
      <c r="AG31" s="27" t="n">
        <f aca="false">IF(AND(ISNUMBER(Z31),ISNUMBER(S31)),(Z31*$B$3)/(S31*$B$2),"---")</f>
        <v>-0.0851938348480082</v>
      </c>
      <c r="AH31" s="27" t="str">
        <f aca="false">IF(AND(ISNUMBER(AA31),ISNUMBER(T31)),(AA31*$B$3)/(T31*$B$2),"---")</f>
        <v>---</v>
      </c>
      <c r="AI31" s="27" t="str">
        <f aca="false">IF(AND(ISNUMBER(AB31),ISNUMBER(U31)),(AB31*$B$3)/(U31*$B$2),"---")</f>
        <v>---</v>
      </c>
      <c r="AJ31" s="25"/>
      <c r="AK31" s="27" t="n">
        <f aca="false">AVERAGE(AD31:AI31)</f>
        <v>-0.0894885784605398</v>
      </c>
      <c r="AL31" s="27" t="n">
        <f aca="false">STDEV(AD31:AI31)</f>
        <v>0.00776447134309513</v>
      </c>
      <c r="AM31" s="27" t="e">
        <f aca="false">GEOMEAN(AD31:AI31)</f>
        <v>#VALUE!</v>
      </c>
      <c r="AN31" s="28" t="e">
        <f aca="false">EXP(STDEV(AP31:AU31))</f>
        <v>#DIV/0!</v>
      </c>
      <c r="AP31" s="27" t="e">
        <f aca="false">IF(ISNUMBER(AD31),LN(AD31),"---")</f>
        <v>#VALUE!</v>
      </c>
      <c r="AQ31" s="27" t="e">
        <f aca="false">IF(ISNUMBER(AE31),LN(AE31),"---")</f>
        <v>#VALUE!</v>
      </c>
      <c r="AR31" s="27" t="e">
        <f aca="false">IF(ISNUMBER(AF31),LN(AF31),"---")</f>
        <v>#VALUE!</v>
      </c>
      <c r="AS31" s="27" t="e">
        <f aca="false">IF(ISNUMBER(AG31),LN(AG31),"---")</f>
        <v>#VALUE!</v>
      </c>
      <c r="AT31" s="27" t="str">
        <f aca="false">IF(ISNUMBER(AH31),LN(AH31),"---")</f>
        <v>---</v>
      </c>
      <c r="AU31" s="27" t="str">
        <f aca="false">IF(ISNUMBER(AI31),LN(AI31),"---")</f>
        <v>---</v>
      </c>
    </row>
    <row r="32" customFormat="false" ht="14" hidden="false" customHeight="false" outlineLevel="0" collapsed="false">
      <c r="A32" s="0" t="s">
        <v>152</v>
      </c>
      <c r="B32" s="22" t="n">
        <f aca="false">'Raw Plate Reader Measurements'!$N$21</f>
        <v>0.064</v>
      </c>
      <c r="C32" s="22" t="n">
        <f aca="false">'Raw Plate Reader Measurements'!$N$22</f>
        <v>0.085</v>
      </c>
      <c r="D32" s="22" t="n">
        <f aca="false">'Raw Plate Reader Measurements'!$N$23</f>
        <v>0.048</v>
      </c>
      <c r="E32" s="22" t="n">
        <f aca="false">'Raw Plate Reader Measurements'!$N$24</f>
        <v>0.067</v>
      </c>
      <c r="F32" s="23"/>
      <c r="G32" s="23"/>
      <c r="I32" s="22" t="n">
        <f aca="false">'Raw Plate Reader Measurements'!$C$21</f>
        <v>26.11</v>
      </c>
      <c r="J32" s="22" t="n">
        <f aca="false">'Raw Plate Reader Measurements'!$C$22</f>
        <v>19.66</v>
      </c>
      <c r="K32" s="22" t="n">
        <f aca="false">'Raw Plate Reader Measurements'!$C$23</f>
        <v>19.97</v>
      </c>
      <c r="L32" s="22" t="n">
        <f aca="false">'Raw Plate Reader Measurements'!$C$24</f>
        <v>22.29</v>
      </c>
      <c r="M32" s="23"/>
      <c r="N32" s="23"/>
      <c r="P32" s="4" t="n">
        <f aca="false">IF(ISBLANK(B32),"---", B32-$B$9)</f>
        <v>-0.1455</v>
      </c>
      <c r="Q32" s="4" t="n">
        <f aca="false">IF(ISBLANK(C32),"---", C32-$B$9)</f>
        <v>-0.1245</v>
      </c>
      <c r="R32" s="4" t="n">
        <f aca="false">IF(ISBLANK(D32),"---", D32-$B$9)</f>
        <v>-0.1615</v>
      </c>
      <c r="S32" s="4" t="n">
        <f aca="false">IF(ISBLANK(E32),"---", E32-$B$9)</f>
        <v>-0.1425</v>
      </c>
      <c r="T32" s="4" t="str">
        <f aca="false">IF(ISBLANK(F32),"---", F32-$B$9)</f>
        <v>---</v>
      </c>
      <c r="U32" s="4" t="str">
        <f aca="false">IF(ISBLANK(G32),"---", G32-$B$9)</f>
        <v>---</v>
      </c>
      <c r="W32" s="4" t="n">
        <f aca="false">IF(ISBLANK(I32),"---",I32-$I$9)</f>
        <v>16.331</v>
      </c>
      <c r="X32" s="4" t="n">
        <f aca="false">IF(ISBLANK(J32),"---",J32-$I$9)</f>
        <v>9.881</v>
      </c>
      <c r="Y32" s="4" t="n">
        <f aca="false">IF(ISBLANK(K32),"---",K32-$I$9)</f>
        <v>10.191</v>
      </c>
      <c r="Z32" s="4" t="n">
        <f aca="false">IF(ISBLANK(L32),"---",L32-$I$9)</f>
        <v>12.511</v>
      </c>
      <c r="AA32" s="4" t="str">
        <f aca="false">IF(ISBLANK(M32),"---",M32-$I$9)</f>
        <v>---</v>
      </c>
      <c r="AB32" s="4" t="str">
        <f aca="false">IF(ISBLANK(N32),"---",N32-$I$9)</f>
        <v>---</v>
      </c>
      <c r="AC32" s="25"/>
      <c r="AD32" s="27" t="n">
        <f aca="false">IF(AND(ISNUMBER(W32),ISNUMBER(P32)),(W32*$B$3)/(P32*$B$2),"---")</f>
        <v>-0.120505407566317</v>
      </c>
      <c r="AE32" s="27" t="n">
        <f aca="false">IF(AND(ISNUMBER(X32),ISNUMBER(Q32)),(X32*$B$3)/(Q32*$B$2),"---")</f>
        <v>-0.0852095552030837</v>
      </c>
      <c r="AF32" s="27" t="n">
        <f aca="false">IF(AND(ISNUMBER(Y32),ISNUMBER(R32)),(Y32*$B$3)/(R32*$B$2),"---")</f>
        <v>-0.0677487092348113</v>
      </c>
      <c r="AG32" s="27" t="n">
        <f aca="false">IF(AND(ISNUMBER(Z32),ISNUMBER(S32)),(Z32*$B$3)/(S32*$B$2),"---")</f>
        <v>-0.0942614052989521</v>
      </c>
      <c r="AH32" s="27" t="str">
        <f aca="false">IF(AND(ISNUMBER(AA32),ISNUMBER(T32)),(AA32*$B$3)/(T32*$B$2),"---")</f>
        <v>---</v>
      </c>
      <c r="AI32" s="27" t="str">
        <f aca="false">IF(AND(ISNUMBER(AB32),ISNUMBER(U32)),(AB32*$B$3)/(U32*$B$2),"---")</f>
        <v>---</v>
      </c>
      <c r="AJ32" s="25"/>
      <c r="AK32" s="27" t="n">
        <f aca="false">AVERAGE(AD32:AI32)</f>
        <v>-0.091931269325791</v>
      </c>
      <c r="AL32" s="27" t="n">
        <f aca="false">STDEV(AD32:AI32)</f>
        <v>0.0219991557651906</v>
      </c>
      <c r="AM32" s="27" t="e">
        <f aca="false">GEOMEAN(AD32:AI32)</f>
        <v>#VALUE!</v>
      </c>
      <c r="AN32" s="28" t="e">
        <f aca="false">EXP(STDEV(AP32:AU32))</f>
        <v>#DIV/0!</v>
      </c>
      <c r="AP32" s="27" t="e">
        <f aca="false">IF(ISNUMBER(AD32),LN(AD32),"---")</f>
        <v>#VALUE!</v>
      </c>
      <c r="AQ32" s="27" t="e">
        <f aca="false">IF(ISNUMBER(AE32),LN(AE32),"---")</f>
        <v>#VALUE!</v>
      </c>
      <c r="AR32" s="27" t="e">
        <f aca="false">IF(ISNUMBER(AF32),LN(AF32),"---")</f>
        <v>#VALUE!</v>
      </c>
      <c r="AS32" s="27" t="e">
        <f aca="false">IF(ISNUMBER(AG32),LN(AG32),"---")</f>
        <v>#VALUE!</v>
      </c>
      <c r="AT32" s="27" t="str">
        <f aca="false">IF(ISNUMBER(AH32),LN(AH32),"---")</f>
        <v>---</v>
      </c>
      <c r="AU32" s="27" t="str">
        <f aca="false">IF(ISNUMBER(AI32),LN(AI32),"---")</f>
        <v>---</v>
      </c>
    </row>
    <row r="33" customFormat="false" ht="14" hidden="false" customHeight="false" outlineLevel="0" collapsed="false">
      <c r="A33" s="0" t="s">
        <v>153</v>
      </c>
      <c r="B33" s="22" t="n">
        <f aca="false">'Raw Plate Reader Measurements'!$O$17</f>
        <v>0.046</v>
      </c>
      <c r="C33" s="22" t="n">
        <f aca="false">'Raw Plate Reader Measurements'!$O$18</f>
        <v>0.046</v>
      </c>
      <c r="D33" s="22" t="n">
        <f aca="false">'Raw Plate Reader Measurements'!$O$19</f>
        <v>0.043</v>
      </c>
      <c r="E33" s="22" t="n">
        <f aca="false">'Raw Plate Reader Measurements'!$O$20</f>
        <v>0.033</v>
      </c>
      <c r="F33" s="23"/>
      <c r="G33" s="23"/>
      <c r="I33" s="22" t="n">
        <f aca="false">'Raw Plate Reader Measurements'!$D$17</f>
        <v>19.49</v>
      </c>
      <c r="J33" s="22" t="n">
        <f aca="false">'Raw Plate Reader Measurements'!$D$18</f>
        <v>21.02</v>
      </c>
      <c r="K33" s="22" t="n">
        <f aca="false">'Raw Plate Reader Measurements'!$D$19</f>
        <v>19.63</v>
      </c>
      <c r="L33" s="22" t="n">
        <f aca="false">'Raw Plate Reader Measurements'!$D$20</f>
        <v>18.66</v>
      </c>
      <c r="M33" s="23"/>
      <c r="N33" s="23"/>
      <c r="P33" s="4" t="n">
        <f aca="false">IF(ISBLANK(B33),"---", B33-$B$9)</f>
        <v>-0.1635</v>
      </c>
      <c r="Q33" s="4" t="n">
        <f aca="false">IF(ISBLANK(C33),"---", C33-$B$9)</f>
        <v>-0.1635</v>
      </c>
      <c r="R33" s="4" t="n">
        <f aca="false">IF(ISBLANK(D33),"---", D33-$B$9)</f>
        <v>-0.1665</v>
      </c>
      <c r="S33" s="4" t="n">
        <f aca="false">IF(ISBLANK(E33),"---", E33-$B$9)</f>
        <v>-0.1765</v>
      </c>
      <c r="T33" s="4" t="str">
        <f aca="false">IF(ISBLANK(F33),"---", F33-$B$9)</f>
        <v>---</v>
      </c>
      <c r="U33" s="4" t="str">
        <f aca="false">IF(ISBLANK(G33),"---", G33-$B$9)</f>
        <v>---</v>
      </c>
      <c r="W33" s="4" t="n">
        <f aca="false">IF(ISBLANK(I33),"---",I33-$I$9)</f>
        <v>9.711</v>
      </c>
      <c r="X33" s="4" t="n">
        <f aca="false">IF(ISBLANK(J33),"---",J33-$I$9)</f>
        <v>11.241</v>
      </c>
      <c r="Y33" s="4" t="n">
        <f aca="false">IF(ISBLANK(K33),"---",K33-$I$9)</f>
        <v>9.851</v>
      </c>
      <c r="Z33" s="4" t="n">
        <f aca="false">IF(ISBLANK(L33),"---",L33-$I$9)</f>
        <v>8.881</v>
      </c>
      <c r="AA33" s="4" t="str">
        <f aca="false">IF(ISBLANK(M33),"---",M33-$I$9)</f>
        <v>---</v>
      </c>
      <c r="AB33" s="4" t="str">
        <f aca="false">IF(ISBLANK(N33),"---",N33-$I$9)</f>
        <v>---</v>
      </c>
      <c r="AD33" s="27" t="n">
        <f aca="false">IF(AND(ISNUMBER(W33),ISNUMBER(P33)),(W33*$B$3)/(P33*$B$2),"---")</f>
        <v>-0.0637680222332947</v>
      </c>
      <c r="AE33" s="27" t="n">
        <f aca="false">IF(AND(ISNUMBER(X33),ISNUMBER(Q33)),(X33*$B$3)/(Q33*$B$2),"---")</f>
        <v>-0.0738148839382623</v>
      </c>
      <c r="AF33" s="27" t="n">
        <f aca="false">IF(AND(ISNUMBER(Y33),ISNUMBER(R33)),(Y33*$B$3)/(R33*$B$2),"---")</f>
        <v>-0.0635218052020512</v>
      </c>
      <c r="AG33" s="27" t="n">
        <f aca="false">IF(AND(ISNUMBER(Z33),ISNUMBER(S33)),(Z33*$B$3)/(S33*$B$2),"---")</f>
        <v>-0.054022404540344</v>
      </c>
      <c r="AH33" s="27" t="str">
        <f aca="false">IF(AND(ISNUMBER(AA33),ISNUMBER(T33)),(AA33*$B$3)/(T33*$B$2),"---")</f>
        <v>---</v>
      </c>
      <c r="AI33" s="27" t="str">
        <f aca="false">IF(AND(ISNUMBER(AB33),ISNUMBER(U33)),(AB33*$B$3)/(U33*$B$2),"---")</f>
        <v>---</v>
      </c>
      <c r="AK33" s="27" t="n">
        <f aca="false">AVERAGE(AD33:AI33)</f>
        <v>-0.063781778978488</v>
      </c>
      <c r="AL33" s="27" t="n">
        <f aca="false">STDEV(AD33:AI33)</f>
        <v>0.00808241630888147</v>
      </c>
      <c r="AM33" s="27" t="e">
        <f aca="false">GEOMEAN(AD33:AI33)</f>
        <v>#VALUE!</v>
      </c>
      <c r="AN33" s="28" t="e">
        <f aca="false">EXP(STDEV(AP33:AU33))</f>
        <v>#DIV/0!</v>
      </c>
      <c r="AP33" s="27" t="e">
        <f aca="false">IF(ISNUMBER(AD33),LN(AD33),"---")</f>
        <v>#VALUE!</v>
      </c>
      <c r="AQ33" s="27" t="e">
        <f aca="false">IF(ISNUMBER(AE33),LN(AE33),"---")</f>
        <v>#VALUE!</v>
      </c>
      <c r="AR33" s="27" t="e">
        <f aca="false">IF(ISNUMBER(AF33),LN(AF33),"---")</f>
        <v>#VALUE!</v>
      </c>
      <c r="AS33" s="27" t="e">
        <f aca="false">IF(ISNUMBER(AG33),LN(AG33),"---")</f>
        <v>#VALUE!</v>
      </c>
      <c r="AT33" s="27" t="str">
        <f aca="false">IF(ISNUMBER(AH33),LN(AH33),"---")</f>
        <v>---</v>
      </c>
      <c r="AU33" s="27" t="str">
        <f aca="false">IF(ISNUMBER(AI33),LN(AI33),"---")</f>
        <v>---</v>
      </c>
    </row>
    <row r="34" customFormat="false" ht="14" hidden="false" customHeight="false" outlineLevel="0" collapsed="false">
      <c r="A34" s="0" t="s">
        <v>154</v>
      </c>
      <c r="B34" s="22" t="n">
        <f aca="false">'Raw Plate Reader Measurements'!$O$21</f>
        <v>0.052</v>
      </c>
      <c r="C34" s="22" t="n">
        <f aca="false">'Raw Plate Reader Measurements'!$O$22</f>
        <v>0.078</v>
      </c>
      <c r="D34" s="22" t="n">
        <f aca="false">'Raw Plate Reader Measurements'!$O$23</f>
        <v>0.03</v>
      </c>
      <c r="E34" s="22" t="n">
        <f aca="false">'Raw Plate Reader Measurements'!$O$24</f>
        <v>0.06</v>
      </c>
      <c r="F34" s="23"/>
      <c r="G34" s="23"/>
      <c r="I34" s="22" t="n">
        <f aca="false">'Raw Plate Reader Measurements'!$D$21</f>
        <v>49.38</v>
      </c>
      <c r="J34" s="22" t="n">
        <f aca="false">'Raw Plate Reader Measurements'!$D$22</f>
        <v>36.12</v>
      </c>
      <c r="K34" s="22" t="n">
        <f aca="false">'Raw Plate Reader Measurements'!$D$23</f>
        <v>48.03</v>
      </c>
      <c r="L34" s="22" t="n">
        <f aca="false">'Raw Plate Reader Measurements'!$D$24</f>
        <v>45.78</v>
      </c>
      <c r="M34" s="23"/>
      <c r="N34" s="23"/>
      <c r="P34" s="4" t="n">
        <f aca="false">IF(ISBLANK(B34),"---", B34-$B$9)</f>
        <v>-0.1575</v>
      </c>
      <c r="Q34" s="4" t="n">
        <f aca="false">IF(ISBLANK(C34),"---", C34-$B$9)</f>
        <v>-0.1315</v>
      </c>
      <c r="R34" s="4" t="n">
        <f aca="false">IF(ISBLANK(D34),"---", D34-$B$9)</f>
        <v>-0.1795</v>
      </c>
      <c r="S34" s="4" t="n">
        <f aca="false">IF(ISBLANK(E34),"---", E34-$B$9)</f>
        <v>-0.1495</v>
      </c>
      <c r="T34" s="4" t="str">
        <f aca="false">IF(ISBLANK(F34),"---", F34-$B$9)</f>
        <v>---</v>
      </c>
      <c r="U34" s="4" t="str">
        <f aca="false">IF(ISBLANK(G34),"---", G34-$B$9)</f>
        <v>---</v>
      </c>
      <c r="W34" s="4" t="n">
        <f aca="false">IF(ISBLANK(I34),"---",I34-$I$9)</f>
        <v>39.601</v>
      </c>
      <c r="X34" s="4" t="n">
        <f aca="false">IF(ISBLANK(J34),"---",J34-$I$9)</f>
        <v>26.341</v>
      </c>
      <c r="Y34" s="4" t="n">
        <f aca="false">IF(ISBLANK(K34),"---",K34-$I$9)</f>
        <v>38.251</v>
      </c>
      <c r="Z34" s="4" t="n">
        <f aca="false">IF(ISBLANK(L34),"---",L34-$I$9)</f>
        <v>36.001</v>
      </c>
      <c r="AA34" s="4" t="str">
        <f aca="false">IF(ISBLANK(M34),"---",M34-$I$9)</f>
        <v>---</v>
      </c>
      <c r="AB34" s="4" t="str">
        <f aca="false">IF(ISBLANK(N34),"---",N34-$I$9)</f>
        <v>---</v>
      </c>
      <c r="AD34" s="27" t="n">
        <f aca="false">IF(AND(ISNUMBER(W34),ISNUMBER(P34)),(W34*$B$3)/(P34*$B$2),"---")</f>
        <v>-0.269949386686886</v>
      </c>
      <c r="AE34" s="27" t="n">
        <f aca="false">IF(AND(ISNUMBER(X34),ISNUMBER(Q34)),(X34*$B$3)/(Q34*$B$2),"---")</f>
        <v>-0.215061789864984</v>
      </c>
      <c r="AF34" s="27" t="n">
        <f aca="false">IF(AND(ISNUMBER(Y34),ISNUMBER(R34)),(Y34*$B$3)/(R34*$B$2),"---")</f>
        <v>-0.228788974118533</v>
      </c>
      <c r="AG34" s="27" t="n">
        <f aca="false">IF(AND(ISNUMBER(Z34),ISNUMBER(S34)),(Z34*$B$3)/(S34*$B$2),"---")</f>
        <v>-0.258541415425398</v>
      </c>
      <c r="AH34" s="27" t="str">
        <f aca="false">IF(AND(ISNUMBER(AA34),ISNUMBER(T34)),(AA34*$B$3)/(T34*$B$2),"---")</f>
        <v>---</v>
      </c>
      <c r="AI34" s="27" t="str">
        <f aca="false">IF(AND(ISNUMBER(AB34),ISNUMBER(U34)),(AB34*$B$3)/(U34*$B$2),"---")</f>
        <v>---</v>
      </c>
      <c r="AK34" s="27" t="n">
        <f aca="false">AVERAGE(AD34:AI34)</f>
        <v>-0.24308539152395</v>
      </c>
      <c r="AL34" s="27" t="n">
        <f aca="false">STDEV(AD34:AI34)</f>
        <v>0.025496880276658</v>
      </c>
      <c r="AM34" s="27" t="e">
        <f aca="false">GEOMEAN(AD34:AI34)</f>
        <v>#VALUE!</v>
      </c>
      <c r="AN34" s="28" t="e">
        <f aca="false">EXP(STDEV(AP34:AU34))</f>
        <v>#DIV/0!</v>
      </c>
      <c r="AP34" s="27" t="e">
        <f aca="false">IF(ISNUMBER(AD34),LN(AD34),"---")</f>
        <v>#VALUE!</v>
      </c>
      <c r="AQ34" s="27" t="e">
        <f aca="false">IF(ISNUMBER(AE34),LN(AE34),"---")</f>
        <v>#VALUE!</v>
      </c>
      <c r="AR34" s="27" t="e">
        <f aca="false">IF(ISNUMBER(AF34),LN(AF34),"---")</f>
        <v>#VALUE!</v>
      </c>
      <c r="AS34" s="27" t="e">
        <f aca="false">IF(ISNUMBER(AG34),LN(AG34),"---")</f>
        <v>#VALUE!</v>
      </c>
      <c r="AT34" s="27" t="str">
        <f aca="false">IF(ISNUMBER(AH34),LN(AH34),"---")</f>
        <v>---</v>
      </c>
      <c r="AU34" s="27" t="str">
        <f aca="false">IF(ISNUMBER(AI34),LN(AI34),"---")</f>
        <v>---</v>
      </c>
    </row>
    <row r="35" customFormat="false" ht="14" hidden="false" customHeight="false" outlineLevel="0" collapsed="false">
      <c r="A35" s="0" t="s">
        <v>155</v>
      </c>
      <c r="B35" s="22" t="n">
        <f aca="false">'Raw Plate Reader Measurements'!$P$17</f>
        <v>0.076</v>
      </c>
      <c r="C35" s="22" t="n">
        <f aca="false">'Raw Plate Reader Measurements'!$P$18</f>
        <v>0.077</v>
      </c>
      <c r="D35" s="22" t="n">
        <f aca="false">'Raw Plate Reader Measurements'!$P$19</f>
        <v>0.075</v>
      </c>
      <c r="E35" s="22" t="n">
        <f aca="false">'Raw Plate Reader Measurements'!$P$20</f>
        <v>0.065</v>
      </c>
      <c r="F35" s="23"/>
      <c r="G35" s="23"/>
      <c r="I35" s="22" t="n">
        <f aca="false">'Raw Plate Reader Measurements'!$E$17</f>
        <v>33.39</v>
      </c>
      <c r="J35" s="22" t="n">
        <f aca="false">'Raw Plate Reader Measurements'!$E$18</f>
        <v>32.6</v>
      </c>
      <c r="K35" s="22" t="n">
        <f aca="false">'Raw Plate Reader Measurements'!$E$19</f>
        <v>32.04</v>
      </c>
      <c r="L35" s="22" t="n">
        <f aca="false">'Raw Plate Reader Measurements'!$E$20</f>
        <v>31.31</v>
      </c>
      <c r="M35" s="23"/>
      <c r="N35" s="23"/>
      <c r="P35" s="4" t="n">
        <f aca="false">IF(ISBLANK(B35),"---", B35-$B$9)</f>
        <v>-0.1335</v>
      </c>
      <c r="Q35" s="4" t="n">
        <f aca="false">IF(ISBLANK(C35),"---", C35-$B$9)</f>
        <v>-0.1325</v>
      </c>
      <c r="R35" s="4" t="n">
        <f aca="false">IF(ISBLANK(D35),"---", D35-$B$9)</f>
        <v>-0.1345</v>
      </c>
      <c r="S35" s="4" t="n">
        <f aca="false">IF(ISBLANK(E35),"---", E35-$B$9)</f>
        <v>-0.1445</v>
      </c>
      <c r="T35" s="4" t="str">
        <f aca="false">IF(ISBLANK(F35),"---", F35-$B$9)</f>
        <v>---</v>
      </c>
      <c r="U35" s="4" t="str">
        <f aca="false">IF(ISBLANK(G35),"---", G35-$B$9)</f>
        <v>---</v>
      </c>
      <c r="W35" s="4" t="n">
        <f aca="false">IF(ISBLANK(I35),"---",I35-$I$9)</f>
        <v>23.611</v>
      </c>
      <c r="X35" s="4" t="n">
        <f aca="false">IF(ISBLANK(J35),"---",J35-$I$9)</f>
        <v>22.821</v>
      </c>
      <c r="Y35" s="4" t="n">
        <f aca="false">IF(ISBLANK(K35),"---",K35-$I$9)</f>
        <v>22.261</v>
      </c>
      <c r="Z35" s="4" t="n">
        <f aca="false">IF(ISBLANK(L35),"---",L35-$I$9)</f>
        <v>21.531</v>
      </c>
      <c r="AA35" s="4" t="str">
        <f aca="false">IF(ISBLANK(M35),"---",M35-$I$9)</f>
        <v>---</v>
      </c>
      <c r="AB35" s="4" t="str">
        <f aca="false">IF(ISBLANK(N35),"---",N35-$I$9)</f>
        <v>---</v>
      </c>
      <c r="AD35" s="27" t="n">
        <f aca="false">IF(AND(ISNUMBER(W35),ISNUMBER(P35)),(W35*$B$3)/(P35*$B$2),"---")</f>
        <v>-0.189884653279306</v>
      </c>
      <c r="AE35" s="27" t="n">
        <f aca="false">IF(AND(ISNUMBER(X35),ISNUMBER(Q35)),(X35*$B$3)/(Q35*$B$2),"---")</f>
        <v>-0.184916448210346</v>
      </c>
      <c r="AF35" s="27" t="n">
        <f aca="false">IF(AND(ISNUMBER(Y35),ISNUMBER(R35)),(Y35*$B$3)/(R35*$B$2),"---")</f>
        <v>-0.17769660716639</v>
      </c>
      <c r="AG35" s="27" t="n">
        <f aca="false">IF(AND(ISNUMBER(Z35),ISNUMBER(S35)),(Z35*$B$3)/(S35*$B$2),"---")</f>
        <v>-0.159975362991334</v>
      </c>
      <c r="AH35" s="27" t="str">
        <f aca="false">IF(AND(ISNUMBER(AA35),ISNUMBER(T35)),(AA35*$B$3)/(T35*$B$2),"---")</f>
        <v>---</v>
      </c>
      <c r="AI35" s="27" t="str">
        <f aca="false">IF(AND(ISNUMBER(AB35),ISNUMBER(U35)),(AB35*$B$3)/(U35*$B$2),"---")</f>
        <v>---</v>
      </c>
      <c r="AK35" s="27" t="n">
        <f aca="false">AVERAGE(AD35:AI35)</f>
        <v>-0.178118267911844</v>
      </c>
      <c r="AL35" s="27" t="n">
        <f aca="false">STDEV(AD35:AI35)</f>
        <v>0.013089510771676</v>
      </c>
      <c r="AM35" s="27" t="e">
        <f aca="false">GEOMEAN(AD35:AI35)</f>
        <v>#VALUE!</v>
      </c>
      <c r="AN35" s="28" t="e">
        <f aca="false">EXP(STDEV(AP35:AU35))</f>
        <v>#DIV/0!</v>
      </c>
      <c r="AP35" s="27" t="e">
        <f aca="false">IF(ISNUMBER(AD35),LN(AD35),"---")</f>
        <v>#VALUE!</v>
      </c>
      <c r="AQ35" s="27" t="e">
        <f aca="false">IF(ISNUMBER(AE35),LN(AE35),"---")</f>
        <v>#VALUE!</v>
      </c>
      <c r="AR35" s="27" t="e">
        <f aca="false">IF(ISNUMBER(AF35),LN(AF35),"---")</f>
        <v>#VALUE!</v>
      </c>
      <c r="AS35" s="27" t="e">
        <f aca="false">IF(ISNUMBER(AG35),LN(AG35),"---")</f>
        <v>#VALUE!</v>
      </c>
      <c r="AT35" s="27" t="str">
        <f aca="false">IF(ISNUMBER(AH35),LN(AH35),"---")</f>
        <v>---</v>
      </c>
      <c r="AU35" s="27" t="str">
        <f aca="false">IF(ISNUMBER(AI35),LN(AI35),"---")</f>
        <v>---</v>
      </c>
    </row>
    <row r="36" customFormat="false" ht="14" hidden="false" customHeight="false" outlineLevel="0" collapsed="false">
      <c r="A36" s="0" t="s">
        <v>156</v>
      </c>
      <c r="B36" s="22" t="n">
        <f aca="false">'Raw Plate Reader Measurements'!$P$21</f>
        <v>0.044</v>
      </c>
      <c r="C36" s="22" t="n">
        <f aca="false">'Raw Plate Reader Measurements'!$P$22</f>
        <v>0.064</v>
      </c>
      <c r="D36" s="22" t="n">
        <f aca="false">'Raw Plate Reader Measurements'!$P$23</f>
        <v>0.026</v>
      </c>
      <c r="E36" s="22" t="n">
        <f aca="false">'Raw Plate Reader Measurements'!$P$24</f>
        <v>0.053</v>
      </c>
      <c r="F36" s="23"/>
      <c r="G36" s="23"/>
      <c r="I36" s="22" t="n">
        <f aca="false">'Raw Plate Reader Measurements'!$E$21</f>
        <v>22.69</v>
      </c>
      <c r="J36" s="22" t="n">
        <f aca="false">'Raw Plate Reader Measurements'!$E$22</f>
        <v>19.59</v>
      </c>
      <c r="K36" s="22" t="n">
        <f aca="false">'Raw Plate Reader Measurements'!$E$23</f>
        <v>22.97</v>
      </c>
      <c r="L36" s="22" t="n">
        <f aca="false">'Raw Plate Reader Measurements'!$E$24</f>
        <v>24.29</v>
      </c>
      <c r="M36" s="23"/>
      <c r="N36" s="23"/>
      <c r="P36" s="4" t="n">
        <f aca="false">IF(ISBLANK(B36),"---", B36-$B$9)</f>
        <v>-0.1655</v>
      </c>
      <c r="Q36" s="4" t="n">
        <f aca="false">IF(ISBLANK(C36),"---", C36-$B$9)</f>
        <v>-0.1455</v>
      </c>
      <c r="R36" s="4" t="n">
        <f aca="false">IF(ISBLANK(D36),"---", D36-$B$9)</f>
        <v>-0.1835</v>
      </c>
      <c r="S36" s="4" t="n">
        <f aca="false">IF(ISBLANK(E36),"---", E36-$B$9)</f>
        <v>-0.1565</v>
      </c>
      <c r="T36" s="4" t="str">
        <f aca="false">IF(ISBLANK(F36),"---", F36-$B$9)</f>
        <v>---</v>
      </c>
      <c r="U36" s="4" t="str">
        <f aca="false">IF(ISBLANK(G36),"---", G36-$B$9)</f>
        <v>---</v>
      </c>
      <c r="W36" s="4" t="n">
        <f aca="false">IF(ISBLANK(I36),"---",I36-$I$9)</f>
        <v>12.911</v>
      </c>
      <c r="X36" s="4" t="n">
        <f aca="false">IF(ISBLANK(J36),"---",J36-$I$9)</f>
        <v>9.811</v>
      </c>
      <c r="Y36" s="4" t="n">
        <f aca="false">IF(ISBLANK(K36),"---",K36-$I$9)</f>
        <v>13.191</v>
      </c>
      <c r="Z36" s="4" t="n">
        <f aca="false">IF(ISBLANK(L36),"---",L36-$I$9)</f>
        <v>14.511</v>
      </c>
      <c r="AA36" s="4" t="str">
        <f aca="false">IF(ISBLANK(M36),"---",M36-$I$9)</f>
        <v>---</v>
      </c>
      <c r="AB36" s="4" t="str">
        <f aca="false">IF(ISBLANK(N36),"---",N36-$I$9)</f>
        <v>---</v>
      </c>
      <c r="AD36" s="27" t="n">
        <f aca="false">IF(AND(ISNUMBER(W36),ISNUMBER(P36)),(W36*$B$3)/(P36*$B$2),"---")</f>
        <v>-0.0837565217139937</v>
      </c>
      <c r="AE36" s="27" t="n">
        <f aca="false">IF(AND(ISNUMBER(X36),ISNUMBER(Q36)),(X36*$B$3)/(Q36*$B$2),"---")</f>
        <v>-0.0723947433490378</v>
      </c>
      <c r="AF36" s="27" t="n">
        <f aca="false">IF(AND(ISNUMBER(Y36),ISNUMBER(R36)),(Y36*$B$3)/(R36*$B$2),"---")</f>
        <v>-0.0771788676057855</v>
      </c>
      <c r="AG36" s="27" t="n">
        <f aca="false">IF(AND(ISNUMBER(Z36),ISNUMBER(S36)),(Z36*$B$3)/(S36*$B$2),"---")</f>
        <v>-0.0995496530218983</v>
      </c>
      <c r="AH36" s="27" t="str">
        <f aca="false">IF(AND(ISNUMBER(AA36),ISNUMBER(T36)),(AA36*$B$3)/(T36*$B$2),"---")</f>
        <v>---</v>
      </c>
      <c r="AI36" s="27" t="str">
        <f aca="false">IF(AND(ISNUMBER(AB36),ISNUMBER(U36)),(AB36*$B$3)/(U36*$B$2),"---")</f>
        <v>---</v>
      </c>
      <c r="AK36" s="27" t="n">
        <f aca="false">AVERAGE(AD36:AI36)</f>
        <v>-0.0832199464226788</v>
      </c>
      <c r="AL36" s="27" t="n">
        <f aca="false">STDEV(AD36:AI36)</f>
        <v>0.0118409865230524</v>
      </c>
      <c r="AM36" s="27" t="e">
        <f aca="false">GEOMEAN(AD36:AI36)</f>
        <v>#VALUE!</v>
      </c>
      <c r="AN36" s="28" t="e">
        <f aca="false">EXP(STDEV(AP36:AU36))</f>
        <v>#DIV/0!</v>
      </c>
      <c r="AP36" s="27" t="e">
        <f aca="false">IF(ISNUMBER(AD36),LN(AD36),"---")</f>
        <v>#VALUE!</v>
      </c>
      <c r="AQ36" s="27" t="e">
        <f aca="false">IF(ISNUMBER(AE36),LN(AE36),"---")</f>
        <v>#VALUE!</v>
      </c>
      <c r="AR36" s="27" t="e">
        <f aca="false">IF(ISNUMBER(AF36),LN(AF36),"---")</f>
        <v>#VALUE!</v>
      </c>
      <c r="AS36" s="27" t="e">
        <f aca="false">IF(ISNUMBER(AG36),LN(AG36),"---")</f>
        <v>#VALUE!</v>
      </c>
      <c r="AT36" s="27" t="str">
        <f aca="false">IF(ISNUMBER(AH36),LN(AH36),"---")</f>
        <v>---</v>
      </c>
      <c r="AU36" s="27" t="str">
        <f aca="false">IF(ISNUMBER(AI36),LN(AI36),"---")</f>
        <v>---</v>
      </c>
    </row>
    <row r="37" customFormat="false" ht="14" hidden="false" customHeight="false" outlineLevel="0" collapsed="false">
      <c r="A37" s="0" t="s">
        <v>157</v>
      </c>
      <c r="B37" s="22" t="n">
        <f aca="false">'Raw Plate Reader Measurements'!$Q$17</f>
        <v>0.066</v>
      </c>
      <c r="C37" s="22" t="n">
        <f aca="false">'Raw Plate Reader Measurements'!$Q$18</f>
        <v>0.06</v>
      </c>
      <c r="D37" s="22" t="n">
        <f aca="false">'Raw Plate Reader Measurements'!$Q$19</f>
        <v>0.057</v>
      </c>
      <c r="E37" s="22" t="n">
        <f aca="false">'Raw Plate Reader Measurements'!$Q$20</f>
        <v>0.051</v>
      </c>
      <c r="F37" s="23"/>
      <c r="G37" s="23"/>
      <c r="I37" s="22" t="n">
        <f aca="false">'Raw Plate Reader Measurements'!$F$17</f>
        <v>13.38</v>
      </c>
      <c r="J37" s="22" t="n">
        <f aca="false">'Raw Plate Reader Measurements'!$F$18</f>
        <v>13.52</v>
      </c>
      <c r="K37" s="22" t="n">
        <f aca="false">'Raw Plate Reader Measurements'!$F$19</f>
        <v>13.87</v>
      </c>
      <c r="L37" s="22" t="n">
        <f aca="false">'Raw Plate Reader Measurements'!$F$20</f>
        <v>14.3</v>
      </c>
      <c r="M37" s="23"/>
      <c r="N37" s="23"/>
      <c r="P37" s="4" t="n">
        <f aca="false">IF(ISBLANK(B37),"---", B37-$B$9)</f>
        <v>-0.1435</v>
      </c>
      <c r="Q37" s="4" t="n">
        <f aca="false">IF(ISBLANK(C37),"---", C37-$B$9)</f>
        <v>-0.1495</v>
      </c>
      <c r="R37" s="4" t="n">
        <f aca="false">IF(ISBLANK(D37),"---", D37-$B$9)</f>
        <v>-0.1525</v>
      </c>
      <c r="S37" s="4" t="n">
        <f aca="false">IF(ISBLANK(E37),"---", E37-$B$9)</f>
        <v>-0.1585</v>
      </c>
      <c r="T37" s="4" t="str">
        <f aca="false">IF(ISBLANK(F37),"---", F37-$B$9)</f>
        <v>---</v>
      </c>
      <c r="U37" s="4" t="str">
        <f aca="false">IF(ISBLANK(G37),"---", G37-$B$9)</f>
        <v>---</v>
      </c>
      <c r="W37" s="4" t="n">
        <f aca="false">IF(ISBLANK(I37),"---",I37-$I$9)</f>
        <v>3.601</v>
      </c>
      <c r="X37" s="4" t="n">
        <f aca="false">IF(ISBLANK(J37),"---",J37-$I$9)</f>
        <v>3.741</v>
      </c>
      <c r="Y37" s="4" t="n">
        <f aca="false">IF(ISBLANK(K37),"---",K37-$I$9)</f>
        <v>4.091</v>
      </c>
      <c r="Z37" s="4" t="n">
        <f aca="false">IF(ISBLANK(L37),"---",L37-$I$9)</f>
        <v>4.521</v>
      </c>
      <c r="AA37" s="4" t="str">
        <f aca="false">IF(ISBLANK(M37),"---",M37-$I$9)</f>
        <v>---</v>
      </c>
      <c r="AB37" s="4" t="str">
        <f aca="false">IF(ISBLANK(N37),"---",N37-$I$9)</f>
        <v>---</v>
      </c>
      <c r="AD37" s="27" t="n">
        <f aca="false">IF(AND(ISNUMBER(W37),ISNUMBER(P37)),(W37*$B$3)/(P37*$B$2),"---")</f>
        <v>-0.0269418845457071</v>
      </c>
      <c r="AE37" s="27" t="n">
        <f aca="false">IF(AND(ISNUMBER(X37),ISNUMBER(Q37)),(X37*$B$3)/(Q37*$B$2),"---")</f>
        <v>-0.0268660158080724</v>
      </c>
      <c r="AF37" s="27" t="n">
        <f aca="false">IF(AND(ISNUMBER(Y37),ISNUMBER(R37)),(Y37*$B$3)/(R37*$B$2),"---")</f>
        <v>-0.0288015848577144</v>
      </c>
      <c r="AG37" s="27" t="n">
        <f aca="false">IF(AND(ISNUMBER(Z37),ISNUMBER(S37)),(Z37*$B$3)/(S37*$B$2),"---")</f>
        <v>-0.0306240052745055</v>
      </c>
      <c r="AH37" s="27" t="str">
        <f aca="false">IF(AND(ISNUMBER(AA37),ISNUMBER(T37)),(AA37*$B$3)/(T37*$B$2),"---")</f>
        <v>---</v>
      </c>
      <c r="AI37" s="27" t="str">
        <f aca="false">IF(AND(ISNUMBER(AB37),ISNUMBER(U37)),(AB37*$B$3)/(U37*$B$2),"---")</f>
        <v>---</v>
      </c>
      <c r="AK37" s="27" t="n">
        <f aca="false">AVERAGE(AD37:AI37)</f>
        <v>-0.0283083726214998</v>
      </c>
      <c r="AL37" s="27" t="n">
        <f aca="false">STDEV(AD37:AI37)</f>
        <v>0.00178447898391866</v>
      </c>
      <c r="AM37" s="27" t="e">
        <f aca="false">GEOMEAN(AD37:AI37)</f>
        <v>#VALUE!</v>
      </c>
      <c r="AN37" s="28" t="e">
        <f aca="false">EXP(STDEV(AP37:AU37))</f>
        <v>#DIV/0!</v>
      </c>
      <c r="AP37" s="27" t="e">
        <f aca="false">IF(ISNUMBER(AD37),LN(AD37),"---")</f>
        <v>#VALUE!</v>
      </c>
      <c r="AQ37" s="27" t="e">
        <f aca="false">IF(ISNUMBER(AE37),LN(AE37),"---")</f>
        <v>#VALUE!</v>
      </c>
      <c r="AR37" s="27" t="e">
        <f aca="false">IF(ISNUMBER(AF37),LN(AF37),"---")</f>
        <v>#VALUE!</v>
      </c>
      <c r="AS37" s="27" t="e">
        <f aca="false">IF(ISNUMBER(AG37),LN(AG37),"---")</f>
        <v>#VALUE!</v>
      </c>
      <c r="AT37" s="27" t="str">
        <f aca="false">IF(ISNUMBER(AH37),LN(AH37),"---")</f>
        <v>---</v>
      </c>
      <c r="AU37" s="27" t="str">
        <f aca="false">IF(ISNUMBER(AI37),LN(AI37),"---")</f>
        <v>---</v>
      </c>
    </row>
    <row r="38" customFormat="false" ht="14" hidden="false" customHeight="false" outlineLevel="0" collapsed="false">
      <c r="A38" s="0" t="s">
        <v>158</v>
      </c>
      <c r="B38" s="22" t="n">
        <f aca="false">'Raw Plate Reader Measurements'!$Q$21</f>
        <v>0.086</v>
      </c>
      <c r="C38" s="22" t="n">
        <f aca="false">'Raw Plate Reader Measurements'!$Q$22</f>
        <v>0.1</v>
      </c>
      <c r="D38" s="22" t="n">
        <f aca="false">'Raw Plate Reader Measurements'!$Q$23</f>
        <v>0.069</v>
      </c>
      <c r="E38" s="22" t="n">
        <f aca="false">'Raw Plate Reader Measurements'!$Q$24</f>
        <v>0.086</v>
      </c>
      <c r="F38" s="23"/>
      <c r="G38" s="23"/>
      <c r="I38" s="22" t="n">
        <f aca="false">'Raw Plate Reader Measurements'!$F$21</f>
        <v>12.28</v>
      </c>
      <c r="J38" s="22" t="n">
        <f aca="false">'Raw Plate Reader Measurements'!$F$22</f>
        <v>10.71</v>
      </c>
      <c r="K38" s="22" t="n">
        <f aca="false">'Raw Plate Reader Measurements'!$F$23</f>
        <v>12.95</v>
      </c>
      <c r="L38" s="22" t="n">
        <f aca="false">'Raw Plate Reader Measurements'!$F$24</f>
        <v>13.13</v>
      </c>
      <c r="M38" s="23"/>
      <c r="N38" s="23"/>
      <c r="P38" s="4" t="n">
        <f aca="false">IF(ISBLANK(B38),"---", B38-$B$9)</f>
        <v>-0.1235</v>
      </c>
      <c r="Q38" s="4" t="n">
        <f aca="false">IF(ISBLANK(C38),"---", C38-$B$9)</f>
        <v>-0.1095</v>
      </c>
      <c r="R38" s="4" t="n">
        <f aca="false">IF(ISBLANK(D38),"---", D38-$B$9)</f>
        <v>-0.1405</v>
      </c>
      <c r="S38" s="4" t="n">
        <f aca="false">IF(ISBLANK(E38),"---", E38-$B$9)</f>
        <v>-0.1235</v>
      </c>
      <c r="T38" s="4" t="str">
        <f aca="false">IF(ISBLANK(F38),"---", F38-$B$9)</f>
        <v>---</v>
      </c>
      <c r="U38" s="4" t="str">
        <f aca="false">IF(ISBLANK(G38),"---", G38-$B$9)</f>
        <v>---</v>
      </c>
      <c r="W38" s="4" t="n">
        <f aca="false">IF(ISBLANK(I38),"---",I38-$I$9)</f>
        <v>2.501</v>
      </c>
      <c r="X38" s="4" t="n">
        <f aca="false">IF(ISBLANK(J38),"---",J38-$I$9)</f>
        <v>0.931000000000001</v>
      </c>
      <c r="Y38" s="4" t="n">
        <f aca="false">IF(ISBLANK(K38),"---",K38-$I$9)</f>
        <v>3.171</v>
      </c>
      <c r="Z38" s="4" t="n">
        <f aca="false">IF(ISBLANK(L38),"---",L38-$I$9)</f>
        <v>3.351</v>
      </c>
      <c r="AA38" s="4" t="str">
        <f aca="false">IF(ISBLANK(M38),"---",M38-$I$9)</f>
        <v>---</v>
      </c>
      <c r="AB38" s="4" t="str">
        <f aca="false">IF(ISBLANK(N38),"---",N38-$I$9)</f>
        <v>---</v>
      </c>
      <c r="AD38" s="27" t="n">
        <f aca="false">IF(AND(ISNUMBER(W38),ISNUMBER(P38)),(W38*$B$3)/(P38*$B$2),"---")</f>
        <v>-0.0217421999089428</v>
      </c>
      <c r="AE38" s="27" t="n">
        <f aca="false">IF(AND(ISNUMBER(X38),ISNUMBER(Q38)),(X38*$B$3)/(Q38*$B$2),"---")</f>
        <v>-0.00912835060397899</v>
      </c>
      <c r="AF38" s="27" t="n">
        <f aca="false">IF(AND(ISNUMBER(Y38),ISNUMBER(R38)),(Y38*$B$3)/(R38*$B$2),"---")</f>
        <v>-0.024231297417091</v>
      </c>
      <c r="AG38" s="27" t="n">
        <f aca="false">IF(AND(ISNUMBER(Z38),ISNUMBER(S38)),(Z38*$B$3)/(S38*$B$2),"---")</f>
        <v>-0.0291315921210985</v>
      </c>
      <c r="AH38" s="27" t="str">
        <f aca="false">IF(AND(ISNUMBER(AA38),ISNUMBER(T38)),(AA38*$B$3)/(T38*$B$2),"---")</f>
        <v>---</v>
      </c>
      <c r="AI38" s="27" t="str">
        <f aca="false">IF(AND(ISNUMBER(AB38),ISNUMBER(U38)),(AB38*$B$3)/(U38*$B$2),"---")</f>
        <v>---</v>
      </c>
      <c r="AK38" s="27" t="n">
        <f aca="false">AVERAGE(AD38:AI38)</f>
        <v>-0.0210583600127778</v>
      </c>
      <c r="AL38" s="27" t="n">
        <f aca="false">STDEV(AD38:AI38)</f>
        <v>0.00852520517727923</v>
      </c>
      <c r="AM38" s="27" t="e">
        <f aca="false">GEOMEAN(AD38:AI38)</f>
        <v>#VALUE!</v>
      </c>
      <c r="AN38" s="28" t="e">
        <f aca="false">EXP(STDEV(AP38:AU38))</f>
        <v>#DIV/0!</v>
      </c>
      <c r="AP38" s="27" t="e">
        <f aca="false">IF(ISNUMBER(AD38),LN(AD38),"---")</f>
        <v>#VALUE!</v>
      </c>
      <c r="AQ38" s="27" t="e">
        <f aca="false">IF(ISNUMBER(AE38),LN(AE38),"---")</f>
        <v>#VALUE!</v>
      </c>
      <c r="AR38" s="27" t="e">
        <f aca="false">IF(ISNUMBER(AF38),LN(AF38),"---")</f>
        <v>#VALUE!</v>
      </c>
      <c r="AS38" s="27" t="e">
        <f aca="false">IF(ISNUMBER(AG38),LN(AG38),"---")</f>
        <v>#VALUE!</v>
      </c>
      <c r="AT38" s="27" t="str">
        <f aca="false">IF(ISNUMBER(AH38),LN(AH38),"---")</f>
        <v>---</v>
      </c>
      <c r="AU38" s="27" t="str">
        <f aca="false">IF(ISNUMBER(AI38),LN(AI38),"---")</f>
        <v>---</v>
      </c>
    </row>
    <row r="39" customFormat="false" ht="14" hidden="false" customHeight="false" outlineLevel="0" collapsed="false">
      <c r="A39" s="0" t="s">
        <v>159</v>
      </c>
      <c r="B39" s="22" t="n">
        <f aca="false">'Raw Plate Reader Measurements'!$R$17</f>
        <v>0.052</v>
      </c>
      <c r="C39" s="22" t="n">
        <f aca="false">'Raw Plate Reader Measurements'!$R$18</f>
        <v>0.05</v>
      </c>
      <c r="D39" s="22" t="n">
        <f aca="false">'Raw Plate Reader Measurements'!$R$19</f>
        <v>0.043</v>
      </c>
      <c r="E39" s="22" t="n">
        <f aca="false">'Raw Plate Reader Measurements'!$R$20</f>
        <v>0.04</v>
      </c>
      <c r="F39" s="23"/>
      <c r="G39" s="23"/>
      <c r="I39" s="22" t="n">
        <f aca="false">'Raw Plate Reader Measurements'!$G$17</f>
        <v>18.64</v>
      </c>
      <c r="J39" s="22" t="n">
        <f aca="false">'Raw Plate Reader Measurements'!$G$18</f>
        <v>18.06</v>
      </c>
      <c r="K39" s="22" t="n">
        <f aca="false">'Raw Plate Reader Measurements'!$G$19</f>
        <v>18.32</v>
      </c>
      <c r="L39" s="22" t="n">
        <f aca="false">'Raw Plate Reader Measurements'!$G$20</f>
        <v>18.07</v>
      </c>
      <c r="M39" s="23"/>
      <c r="N39" s="23"/>
      <c r="P39" s="4" t="n">
        <f aca="false">IF(ISBLANK(B39),"---", B39-$B$9)</f>
        <v>-0.1575</v>
      </c>
      <c r="Q39" s="4" t="n">
        <f aca="false">IF(ISBLANK(C39),"---", C39-$B$9)</f>
        <v>-0.1595</v>
      </c>
      <c r="R39" s="4" t="n">
        <f aca="false">IF(ISBLANK(D39),"---", D39-$B$9)</f>
        <v>-0.1665</v>
      </c>
      <c r="S39" s="4" t="n">
        <f aca="false">IF(ISBLANK(E39),"---", E39-$B$9)</f>
        <v>-0.1695</v>
      </c>
      <c r="T39" s="4" t="str">
        <f aca="false">IF(ISBLANK(F39),"---", F39-$B$9)</f>
        <v>---</v>
      </c>
      <c r="U39" s="4" t="str">
        <f aca="false">IF(ISBLANK(G39),"---", G39-$B$9)</f>
        <v>---</v>
      </c>
      <c r="W39" s="4" t="n">
        <f aca="false">IF(ISBLANK(I39),"---",I39-$I$9)</f>
        <v>8.861</v>
      </c>
      <c r="X39" s="4" t="n">
        <f aca="false">IF(ISBLANK(J39),"---",J39-$I$9)</f>
        <v>8.281</v>
      </c>
      <c r="Y39" s="4" t="n">
        <f aca="false">IF(ISBLANK(K39),"---",K39-$I$9)</f>
        <v>8.541</v>
      </c>
      <c r="Z39" s="4" t="n">
        <f aca="false">IF(ISBLANK(L39),"---",L39-$I$9)</f>
        <v>8.291</v>
      </c>
      <c r="AA39" s="4" t="str">
        <f aca="false">IF(ISBLANK(M39),"---",M39-$I$9)</f>
        <v>---</v>
      </c>
      <c r="AB39" s="4" t="str">
        <f aca="false">IF(ISBLANK(N39),"---",N39-$I$9)</f>
        <v>---</v>
      </c>
      <c r="AD39" s="27" t="n">
        <f aca="false">IF(AND(ISNUMBER(W39),ISNUMBER(P39)),(W39*$B$3)/(P39*$B$2),"---")</f>
        <v>-0.0604030583932854</v>
      </c>
      <c r="AE39" s="27" t="n">
        <f aca="false">IF(AND(ISNUMBER(X39),ISNUMBER(Q39)),(X39*$B$3)/(Q39*$B$2),"---")</f>
        <v>-0.0557415251945002</v>
      </c>
      <c r="AF39" s="27" t="n">
        <f aca="false">IF(AND(ISNUMBER(Y39),ISNUMBER(R39)),(Y39*$B$3)/(R39*$B$2),"---")</f>
        <v>-0.055074585141683</v>
      </c>
      <c r="AG39" s="27" t="n">
        <f aca="false">IF(AND(ISNUMBER(Z39),ISNUMBER(S39)),(Z39*$B$3)/(S39*$B$2),"---")</f>
        <v>-0.0525162809483004</v>
      </c>
      <c r="AH39" s="27" t="str">
        <f aca="false">IF(AND(ISNUMBER(AA39),ISNUMBER(T39)),(AA39*$B$3)/(T39*$B$2),"---")</f>
        <v>---</v>
      </c>
      <c r="AI39" s="27" t="str">
        <f aca="false">IF(AND(ISNUMBER(AB39),ISNUMBER(U39)),(AB39*$B$3)/(U39*$B$2),"---")</f>
        <v>---</v>
      </c>
      <c r="AK39" s="27" t="n">
        <f aca="false">AVERAGE(AD39:AI39)</f>
        <v>-0.0559338624194423</v>
      </c>
      <c r="AL39" s="27" t="n">
        <f aca="false">STDEV(AD39:AI39)</f>
        <v>0.00328780204253437</v>
      </c>
      <c r="AM39" s="27" t="e">
        <f aca="false">GEOMEAN(AD39:AI39)</f>
        <v>#VALUE!</v>
      </c>
      <c r="AN39" s="28" t="e">
        <f aca="false">EXP(STDEV(AP39:AU39))</f>
        <v>#DIV/0!</v>
      </c>
      <c r="AP39" s="27" t="e">
        <f aca="false">IF(ISNUMBER(AD39),LN(AD39),"---")</f>
        <v>#VALUE!</v>
      </c>
      <c r="AQ39" s="27" t="e">
        <f aca="false">IF(ISNUMBER(AE39),LN(AE39),"---")</f>
        <v>#VALUE!</v>
      </c>
      <c r="AR39" s="27" t="e">
        <f aca="false">IF(ISNUMBER(AF39),LN(AF39),"---")</f>
        <v>#VALUE!</v>
      </c>
      <c r="AS39" s="27" t="e">
        <f aca="false">IF(ISNUMBER(AG39),LN(AG39),"---")</f>
        <v>#VALUE!</v>
      </c>
      <c r="AT39" s="27" t="str">
        <f aca="false">IF(ISNUMBER(AH39),LN(AH39),"---")</f>
        <v>---</v>
      </c>
      <c r="AU39" s="27" t="str">
        <f aca="false">IF(ISNUMBER(AI39),LN(AI39),"---")</f>
        <v>---</v>
      </c>
    </row>
    <row r="40" customFormat="false" ht="14" hidden="false" customHeight="false" outlineLevel="0" collapsed="false">
      <c r="A40" s="0" t="s">
        <v>160</v>
      </c>
      <c r="B40" s="22" t="n">
        <f aca="false">'Raw Plate Reader Measurements'!$R$21</f>
        <v>0.043</v>
      </c>
      <c r="C40" s="22" t="n">
        <f aca="false">'Raw Plate Reader Measurements'!$R$22</f>
        <v>0.055</v>
      </c>
      <c r="D40" s="22" t="n">
        <f aca="false">'Raw Plate Reader Measurements'!$R$23</f>
        <v>0.041</v>
      </c>
      <c r="E40" s="22" t="n">
        <f aca="false">'Raw Plate Reader Measurements'!$R$24</f>
        <v>0.056</v>
      </c>
      <c r="F40" s="23"/>
      <c r="G40" s="23"/>
      <c r="I40" s="22" t="n">
        <f aca="false">'Raw Plate Reader Measurements'!$G$21</f>
        <v>20.59</v>
      </c>
      <c r="J40" s="22" t="n">
        <f aca="false">'Raw Plate Reader Measurements'!$G$22</f>
        <v>17.66</v>
      </c>
      <c r="K40" s="22" t="n">
        <f aca="false">'Raw Plate Reader Measurements'!$G$23</f>
        <v>21.34</v>
      </c>
      <c r="L40" s="22" t="n">
        <f aca="false">'Raw Plate Reader Measurements'!$G$24</f>
        <v>19.23</v>
      </c>
      <c r="M40" s="23"/>
      <c r="N40" s="23"/>
      <c r="P40" s="4" t="n">
        <f aca="false">IF(ISBLANK(B40),"---", B40-$B$9)</f>
        <v>-0.1665</v>
      </c>
      <c r="Q40" s="4" t="n">
        <f aca="false">IF(ISBLANK(C40),"---", C40-$B$9)</f>
        <v>-0.1545</v>
      </c>
      <c r="R40" s="4" t="n">
        <f aca="false">IF(ISBLANK(D40),"---", D40-$B$9)</f>
        <v>-0.1685</v>
      </c>
      <c r="S40" s="4" t="n">
        <f aca="false">IF(ISBLANK(E40),"---", E40-$B$9)</f>
        <v>-0.1535</v>
      </c>
      <c r="T40" s="4" t="str">
        <f aca="false">IF(ISBLANK(F40),"---", F40-$B$9)</f>
        <v>---</v>
      </c>
      <c r="U40" s="4" t="str">
        <f aca="false">IF(ISBLANK(G40),"---", G40-$B$9)</f>
        <v>---</v>
      </c>
      <c r="W40" s="4" t="n">
        <f aca="false">IF(ISBLANK(I40),"---",I40-$I$9)</f>
        <v>10.811</v>
      </c>
      <c r="X40" s="4" t="n">
        <f aca="false">IF(ISBLANK(J40),"---",J40-$I$9)</f>
        <v>7.881</v>
      </c>
      <c r="Y40" s="4" t="n">
        <f aca="false">IF(ISBLANK(K40),"---",K40-$I$9)</f>
        <v>11.561</v>
      </c>
      <c r="Z40" s="4" t="n">
        <f aca="false">IF(ISBLANK(L40),"---",L40-$I$9)</f>
        <v>9.451</v>
      </c>
      <c r="AA40" s="4" t="str">
        <f aca="false">IF(ISBLANK(M40),"---",M40-$I$9)</f>
        <v>---</v>
      </c>
      <c r="AB40" s="4" t="str">
        <f aca="false">IF(ISBLANK(N40),"---",N40-$I$9)</f>
        <v>---</v>
      </c>
      <c r="AD40" s="27" t="n">
        <f aca="false">IF(AND(ISNUMBER(W40),ISNUMBER(P40)),(W40*$B$3)/(P40*$B$2),"---")</f>
        <v>-0.0697121344065959</v>
      </c>
      <c r="AE40" s="27" t="n">
        <f aca="false">IF(AND(ISNUMBER(X40),ISNUMBER(Q40)),(X40*$B$3)/(Q40*$B$2),"---")</f>
        <v>-0.054765819935</v>
      </c>
      <c r="AF40" s="27" t="n">
        <f aca="false">IF(AND(ISNUMBER(Y40),ISNUMBER(R40)),(Y40*$B$3)/(R40*$B$2),"---")</f>
        <v>-0.0736634824614725</v>
      </c>
      <c r="AG40" s="27" t="n">
        <f aca="false">IF(AND(ISNUMBER(Z40),ISNUMBER(S40)),(Z40*$B$3)/(S40*$B$2),"---")</f>
        <v>-0.0661037555542426</v>
      </c>
      <c r="AH40" s="27" t="str">
        <f aca="false">IF(AND(ISNUMBER(AA40),ISNUMBER(T40)),(AA40*$B$3)/(T40*$B$2),"---")</f>
        <v>---</v>
      </c>
      <c r="AI40" s="27" t="str">
        <f aca="false">IF(AND(ISNUMBER(AB40),ISNUMBER(U40)),(AB40*$B$3)/(U40*$B$2),"---")</f>
        <v>---</v>
      </c>
      <c r="AK40" s="27" t="n">
        <f aca="false">AVERAGE(AD40:AI40)</f>
        <v>-0.0660612980893278</v>
      </c>
      <c r="AL40" s="27" t="n">
        <f aca="false">STDEV(AD40:AI40)</f>
        <v>0.00813862073521034</v>
      </c>
      <c r="AM40" s="27" t="e">
        <f aca="false">GEOMEAN(AD40:AI40)</f>
        <v>#VALUE!</v>
      </c>
      <c r="AN40" s="28" t="e">
        <f aca="false">EXP(STDEV(AP40:AU40))</f>
        <v>#DIV/0!</v>
      </c>
      <c r="AP40" s="27" t="e">
        <f aca="false">IF(ISNUMBER(AD40),LN(AD40),"---")</f>
        <v>#VALUE!</v>
      </c>
      <c r="AQ40" s="27" t="e">
        <f aca="false">IF(ISNUMBER(AE40),LN(AE40),"---")</f>
        <v>#VALUE!</v>
      </c>
      <c r="AR40" s="27" t="e">
        <f aca="false">IF(ISNUMBER(AF40),LN(AF40),"---")</f>
        <v>#VALUE!</v>
      </c>
      <c r="AS40" s="27" t="e">
        <f aca="false">IF(ISNUMBER(AG40),LN(AG40),"---")</f>
        <v>#VALUE!</v>
      </c>
      <c r="AT40" s="27" t="str">
        <f aca="false">IF(ISNUMBER(AH40),LN(AH40),"---")</f>
        <v>---</v>
      </c>
      <c r="AU40" s="27" t="str">
        <f aca="false">IF(ISNUMBER(AI40),LN(AI40),"---")</f>
        <v>---</v>
      </c>
    </row>
    <row r="41" customFormat="false" ht="14" hidden="false" customHeight="false" outlineLevel="0" collapsed="false">
      <c r="A41" s="0" t="s">
        <v>161</v>
      </c>
      <c r="B41" s="22" t="n">
        <f aca="false">'Raw Plate Reader Measurements'!$S$17</f>
        <v>0.081</v>
      </c>
      <c r="C41" s="22" t="n">
        <f aca="false">'Raw Plate Reader Measurements'!$S$18</f>
        <v>0.079</v>
      </c>
      <c r="D41" s="22" t="n">
        <f aca="false">'Raw Plate Reader Measurements'!$S$19</f>
        <v>0.075</v>
      </c>
      <c r="E41" s="22" t="n">
        <f aca="false">'Raw Plate Reader Measurements'!$S$20</f>
        <v>0.076</v>
      </c>
      <c r="F41" s="23"/>
      <c r="G41" s="23"/>
      <c r="I41" s="22" t="n">
        <f aca="false">'Raw Plate Reader Measurements'!$H$17</f>
        <v>19.08</v>
      </c>
      <c r="J41" s="22" t="n">
        <f aca="false">'Raw Plate Reader Measurements'!$H$18</f>
        <v>18.37</v>
      </c>
      <c r="K41" s="22" t="n">
        <f aca="false">'Raw Plate Reader Measurements'!$H$19</f>
        <v>19.41</v>
      </c>
      <c r="L41" s="22" t="n">
        <f aca="false">'Raw Plate Reader Measurements'!$H$20</f>
        <v>18.09</v>
      </c>
      <c r="M41" s="23"/>
      <c r="N41" s="23"/>
      <c r="P41" s="4" t="n">
        <f aca="false">IF(ISBLANK(B41),"---", B41-$B$9)</f>
        <v>-0.1285</v>
      </c>
      <c r="Q41" s="4" t="n">
        <f aca="false">IF(ISBLANK(C41),"---", C41-$B$9)</f>
        <v>-0.1305</v>
      </c>
      <c r="R41" s="4" t="n">
        <f aca="false">IF(ISBLANK(D41),"---", D41-$B$9)</f>
        <v>-0.1345</v>
      </c>
      <c r="S41" s="4" t="n">
        <f aca="false">IF(ISBLANK(E41),"---", E41-$B$9)</f>
        <v>-0.1335</v>
      </c>
      <c r="T41" s="4" t="str">
        <f aca="false">IF(ISBLANK(F41),"---", F41-$B$9)</f>
        <v>---</v>
      </c>
      <c r="U41" s="4" t="str">
        <f aca="false">IF(ISBLANK(G41),"---", G41-$B$9)</f>
        <v>---</v>
      </c>
      <c r="W41" s="4" t="n">
        <f aca="false">IF(ISBLANK(I41),"---",I41-$I$9)</f>
        <v>9.301</v>
      </c>
      <c r="X41" s="4" t="n">
        <f aca="false">IF(ISBLANK(J41),"---",J41-$I$9)</f>
        <v>8.591</v>
      </c>
      <c r="Y41" s="4" t="n">
        <f aca="false">IF(ISBLANK(K41),"---",K41-$I$9)</f>
        <v>9.631</v>
      </c>
      <c r="Z41" s="4" t="n">
        <f aca="false">IF(ISBLANK(L41),"---",L41-$I$9)</f>
        <v>8.311</v>
      </c>
      <c r="AA41" s="4" t="str">
        <f aca="false">IF(ISBLANK(M41),"---",M41-$I$9)</f>
        <v>---</v>
      </c>
      <c r="AB41" s="4" t="str">
        <f aca="false">IF(ISBLANK(N41),"---",N41-$I$9)</f>
        <v>---</v>
      </c>
      <c r="AD41" s="27" t="n">
        <f aca="false">IF(AND(ISNUMBER(W41),ISNUMBER(P41)),(W41*$B$3)/(P41*$B$2),"---")</f>
        <v>-0.0777111376993328</v>
      </c>
      <c r="AE41" s="27" t="n">
        <f aca="false">IF(AND(ISNUMBER(X41),ISNUMBER(Q41)),(X41*$B$3)/(Q41*$B$2),"---")</f>
        <v>-0.0706789286372482</v>
      </c>
      <c r="AF41" s="27" t="n">
        <f aca="false">IF(AND(ISNUMBER(Y41),ISNUMBER(R41)),(Y41*$B$3)/(R41*$B$2),"---")</f>
        <v>-0.0768786677875883</v>
      </c>
      <c r="AG41" s="27" t="n">
        <f aca="false">IF(AND(ISNUMBER(Z41),ISNUMBER(S41)),(Z41*$B$3)/(S41*$B$2),"---")</f>
        <v>-0.066838818915095</v>
      </c>
      <c r="AH41" s="27" t="str">
        <f aca="false">IF(AND(ISNUMBER(AA41),ISNUMBER(T41)),(AA41*$B$3)/(T41*$B$2),"---")</f>
        <v>---</v>
      </c>
      <c r="AI41" s="27" t="str">
        <f aca="false">IF(AND(ISNUMBER(AB41),ISNUMBER(U41)),(AB41*$B$3)/(U41*$B$2),"---")</f>
        <v>---</v>
      </c>
      <c r="AK41" s="27" t="n">
        <f aca="false">AVERAGE(AD41:AI41)</f>
        <v>-0.0730268882598161</v>
      </c>
      <c r="AL41" s="27" t="n">
        <f aca="false">STDEV(AD41:AI41)</f>
        <v>0.00518277644210331</v>
      </c>
      <c r="AM41" s="27" t="e">
        <f aca="false">GEOMEAN(AD41:AI41)</f>
        <v>#VALUE!</v>
      </c>
      <c r="AN41" s="28" t="e">
        <f aca="false">EXP(STDEV(AP41:AU41))</f>
        <v>#DIV/0!</v>
      </c>
      <c r="AP41" s="27" t="e">
        <f aca="false">IF(ISNUMBER(AD41),LN(AD41),"---")</f>
        <v>#VALUE!</v>
      </c>
      <c r="AQ41" s="27" t="e">
        <f aca="false">IF(ISNUMBER(AE41),LN(AE41),"---")</f>
        <v>#VALUE!</v>
      </c>
      <c r="AR41" s="27" t="e">
        <f aca="false">IF(ISNUMBER(AF41),LN(AF41),"---")</f>
        <v>#VALUE!</v>
      </c>
      <c r="AS41" s="27" t="e">
        <f aca="false">IF(ISNUMBER(AG41),LN(AG41),"---")</f>
        <v>#VALUE!</v>
      </c>
      <c r="AT41" s="27" t="str">
        <f aca="false">IF(ISNUMBER(AH41),LN(AH41),"---")</f>
        <v>---</v>
      </c>
      <c r="AU41" s="27" t="str">
        <f aca="false">IF(ISNUMBER(AI41),LN(AI41),"---")</f>
        <v>---</v>
      </c>
    </row>
    <row r="42" customFormat="false" ht="14" hidden="false" customHeight="false" outlineLevel="0" collapsed="false">
      <c r="A42" s="0" t="s">
        <v>162</v>
      </c>
      <c r="B42" s="22" t="n">
        <f aca="false">'Raw Plate Reader Measurements'!$S$21</f>
        <v>0.089</v>
      </c>
      <c r="C42" s="22" t="n">
        <f aca="false">'Raw Plate Reader Measurements'!$S$22</f>
        <v>0.084</v>
      </c>
      <c r="D42" s="22" t="n">
        <f aca="false">'Raw Plate Reader Measurements'!$S$23</f>
        <v>0.077</v>
      </c>
      <c r="E42" s="22" t="n">
        <f aca="false">'Raw Plate Reader Measurements'!$S$24</f>
        <v>0.087</v>
      </c>
      <c r="F42" s="23"/>
      <c r="G42" s="23"/>
      <c r="I42" s="22" t="n">
        <f aca="false">'Raw Plate Reader Measurements'!$H$21</f>
        <v>19.59</v>
      </c>
      <c r="J42" s="22" t="n">
        <f aca="false">'Raw Plate Reader Measurements'!$H$22</f>
        <v>20.21</v>
      </c>
      <c r="K42" s="22" t="n">
        <f aca="false">'Raw Plate Reader Measurements'!$H$23</f>
        <v>21.58</v>
      </c>
      <c r="L42" s="22" t="n">
        <f aca="false">'Raw Plate Reader Measurements'!$H$24</f>
        <v>23.01</v>
      </c>
      <c r="M42" s="23"/>
      <c r="N42" s="23"/>
      <c r="P42" s="4" t="n">
        <f aca="false">IF(ISBLANK(B42),"---", B42-$B$9)</f>
        <v>-0.1205</v>
      </c>
      <c r="Q42" s="4" t="n">
        <f aca="false">IF(ISBLANK(C42),"---", C42-$B$9)</f>
        <v>-0.1255</v>
      </c>
      <c r="R42" s="4" t="n">
        <f aca="false">IF(ISBLANK(D42),"---", D42-$B$9)</f>
        <v>-0.1325</v>
      </c>
      <c r="S42" s="4" t="n">
        <f aca="false">IF(ISBLANK(E42),"---", E42-$B$9)</f>
        <v>-0.1225</v>
      </c>
      <c r="T42" s="4" t="str">
        <f aca="false">IF(ISBLANK(F42),"---", F42-$B$9)</f>
        <v>---</v>
      </c>
      <c r="U42" s="4" t="str">
        <f aca="false">IF(ISBLANK(G42),"---", G42-$B$9)</f>
        <v>---</v>
      </c>
      <c r="W42" s="4" t="n">
        <f aca="false">IF(ISBLANK(I42),"---",I42-$I$9)</f>
        <v>9.811</v>
      </c>
      <c r="X42" s="4" t="n">
        <f aca="false">IF(ISBLANK(J42),"---",J42-$I$9)</f>
        <v>10.431</v>
      </c>
      <c r="Y42" s="4" t="n">
        <f aca="false">IF(ISBLANK(K42),"---",K42-$I$9)</f>
        <v>11.801</v>
      </c>
      <c r="Z42" s="4" t="n">
        <f aca="false">IF(ISBLANK(L42),"---",L42-$I$9)</f>
        <v>13.231</v>
      </c>
      <c r="AA42" s="4" t="str">
        <f aca="false">IF(ISBLANK(M42),"---",M42-$I$9)</f>
        <v>---</v>
      </c>
      <c r="AB42" s="4" t="str">
        <f aca="false">IF(ISBLANK(N42),"---",N42-$I$9)</f>
        <v>---</v>
      </c>
      <c r="AD42" s="27" t="n">
        <f aca="false">IF(AND(ISNUMBER(W42),ISNUMBER(P42)),(W42*$B$3)/(P42*$B$2),"---")</f>
        <v>-0.0874143996455187</v>
      </c>
      <c r="AE42" s="27" t="n">
        <f aca="false">IF(AND(ISNUMBER(X42),ISNUMBER(Q42)),(X42*$B$3)/(Q42*$B$2),"---")</f>
        <v>-0.0892357688809657</v>
      </c>
      <c r="AF42" s="27" t="n">
        <f aca="false">IF(AND(ISNUMBER(Y42),ISNUMBER(R42)),(Y42*$B$3)/(R42*$B$2),"---")</f>
        <v>-0.0956224094180927</v>
      </c>
      <c r="AG42" s="27" t="n">
        <f aca="false">IF(AND(ISNUMBER(Z42),ISNUMBER(S42)),(Z42*$B$3)/(S42*$B$2),"---")</f>
        <v>-0.115961368281781</v>
      </c>
      <c r="AH42" s="27" t="str">
        <f aca="false">IF(AND(ISNUMBER(AA42),ISNUMBER(T42)),(AA42*$B$3)/(T42*$B$2),"---")</f>
        <v>---</v>
      </c>
      <c r="AI42" s="27" t="str">
        <f aca="false">IF(AND(ISNUMBER(AB42),ISNUMBER(U42)),(AB42*$B$3)/(U42*$B$2),"---")</f>
        <v>---</v>
      </c>
      <c r="AK42" s="27" t="n">
        <f aca="false">AVERAGE(AD42:AI42)</f>
        <v>-0.0970584865565895</v>
      </c>
      <c r="AL42" s="27" t="n">
        <f aca="false">STDEV(AD42:AI42)</f>
        <v>0.0130841453579653</v>
      </c>
      <c r="AM42" s="27" t="e">
        <f aca="false">GEOMEAN(AD42:AI42)</f>
        <v>#VALUE!</v>
      </c>
      <c r="AN42" s="28" t="e">
        <f aca="false">EXP(STDEV(AP42:AU42))</f>
        <v>#DIV/0!</v>
      </c>
      <c r="AP42" s="27" t="e">
        <f aca="false">IF(ISNUMBER(AD42),LN(AD42),"---")</f>
        <v>#VALUE!</v>
      </c>
      <c r="AQ42" s="27" t="e">
        <f aca="false">IF(ISNUMBER(AE42),LN(AE42),"---")</f>
        <v>#VALUE!</v>
      </c>
      <c r="AR42" s="27" t="e">
        <f aca="false">IF(ISNUMBER(AF42),LN(AF42),"---")</f>
        <v>#VALUE!</v>
      </c>
      <c r="AS42" s="27" t="e">
        <f aca="false">IF(ISNUMBER(AG42),LN(AG42),"---")</f>
        <v>#VALUE!</v>
      </c>
      <c r="AT42" s="27" t="str">
        <f aca="false">IF(ISNUMBER(AH42),LN(AH42),"---")</f>
        <v>---</v>
      </c>
      <c r="AU42" s="27" t="str">
        <f aca="false">IF(ISNUMBER(AI42),LN(AI42),"---")</f>
        <v>---</v>
      </c>
    </row>
    <row r="43" customFormat="false" ht="14" hidden="false" customHeight="false" outlineLevel="0" collapsed="false">
      <c r="A43" s="0" t="s">
        <v>163</v>
      </c>
      <c r="B43" s="22" t="n">
        <f aca="false">'Raw Plate Reader Measurements'!$T$17</f>
        <v>0.097</v>
      </c>
      <c r="C43" s="22" t="n">
        <f aca="false">'Raw Plate Reader Measurements'!$T$18</f>
        <v>0.1</v>
      </c>
      <c r="D43" s="22" t="n">
        <f aca="false">'Raw Plate Reader Measurements'!$T$19</f>
        <v>0.1</v>
      </c>
      <c r="E43" s="22" t="n">
        <f aca="false">'Raw Plate Reader Measurements'!$T$20</f>
        <v>0.104</v>
      </c>
      <c r="F43" s="23"/>
      <c r="G43" s="23"/>
      <c r="I43" s="22" t="n">
        <f aca="false">'Raw Plate Reader Measurements'!$I$17</f>
        <v>12.36</v>
      </c>
      <c r="J43" s="22" t="n">
        <f aca="false">'Raw Plate Reader Measurements'!$I$18</f>
        <v>13.93</v>
      </c>
      <c r="K43" s="22" t="n">
        <f aca="false">'Raw Plate Reader Measurements'!$I$19</f>
        <v>11.32</v>
      </c>
      <c r="L43" s="22" t="n">
        <f aca="false">'Raw Plate Reader Measurements'!$I$20</f>
        <v>14.26</v>
      </c>
      <c r="M43" s="23"/>
      <c r="N43" s="23"/>
      <c r="P43" s="4" t="n">
        <f aca="false">IF(ISBLANK(B43),"---", B43-$B$9)</f>
        <v>-0.1125</v>
      </c>
      <c r="Q43" s="4" t="n">
        <f aca="false">IF(ISBLANK(C43),"---", C43-$B$9)</f>
        <v>-0.1095</v>
      </c>
      <c r="R43" s="4" t="n">
        <f aca="false">IF(ISBLANK(D43),"---", D43-$B$9)</f>
        <v>-0.1095</v>
      </c>
      <c r="S43" s="4" t="n">
        <f aca="false">IF(ISBLANK(E43),"---", E43-$B$9)</f>
        <v>-0.1055</v>
      </c>
      <c r="T43" s="4" t="str">
        <f aca="false">IF(ISBLANK(F43),"---", F43-$B$9)</f>
        <v>---</v>
      </c>
      <c r="U43" s="4" t="str">
        <f aca="false">IF(ISBLANK(G43),"---", G43-$B$9)</f>
        <v>---</v>
      </c>
      <c r="W43" s="4" t="n">
        <f aca="false">IF(ISBLANK(I43),"---",I43-$I$9)</f>
        <v>2.581</v>
      </c>
      <c r="X43" s="4" t="n">
        <f aca="false">IF(ISBLANK(J43),"---",J43-$I$9)</f>
        <v>4.151</v>
      </c>
      <c r="Y43" s="4" t="n">
        <f aca="false">IF(ISBLANK(K43),"---",K43-$I$9)</f>
        <v>1.541</v>
      </c>
      <c r="Z43" s="4" t="n">
        <f aca="false">IF(ISBLANK(L43),"---",L43-$I$9)</f>
        <v>4.481</v>
      </c>
      <c r="AA43" s="4" t="str">
        <f aca="false">IF(ISBLANK(M43),"---",M43-$I$9)</f>
        <v>---</v>
      </c>
      <c r="AB43" s="4" t="str">
        <f aca="false">IF(ISBLANK(N43),"---",N43-$I$9)</f>
        <v>---</v>
      </c>
      <c r="AD43" s="27" t="n">
        <f aca="false">IF(AND(ISNUMBER(W43),ISNUMBER(P43)),(W43*$B$3)/(P43*$B$2),"---")</f>
        <v>-0.0246315778352666</v>
      </c>
      <c r="AE43" s="27" t="n">
        <f aca="false">IF(AND(ISNUMBER(X43),ISNUMBER(Q43)),(X43*$B$3)/(Q43*$B$2),"---")</f>
        <v>-0.0407000895350341</v>
      </c>
      <c r="AF43" s="27" t="n">
        <f aca="false">IF(AND(ISNUMBER(Y43),ISNUMBER(R43)),(Y43*$B$3)/(R43*$B$2),"---")</f>
        <v>-0.0151093322027192</v>
      </c>
      <c r="AG43" s="27" t="n">
        <f aca="false">IF(AND(ISNUMBER(Z43),ISNUMBER(S43)),(Z43*$B$3)/(S43*$B$2),"---")</f>
        <v>-0.0456015111578445</v>
      </c>
      <c r="AH43" s="27" t="str">
        <f aca="false">IF(AND(ISNUMBER(AA43),ISNUMBER(T43)),(AA43*$B$3)/(T43*$B$2),"---")</f>
        <v>---</v>
      </c>
      <c r="AI43" s="27" t="str">
        <f aca="false">IF(AND(ISNUMBER(AB43),ISNUMBER(U43)),(AB43*$B$3)/(U43*$B$2),"---")</f>
        <v>---</v>
      </c>
      <c r="AK43" s="27" t="n">
        <f aca="false">AVERAGE(AD43:AI43)</f>
        <v>-0.0315106276827161</v>
      </c>
      <c r="AL43" s="27" t="n">
        <f aca="false">STDEV(AD43:AI43)</f>
        <v>0.0141341551624745</v>
      </c>
      <c r="AM43" s="27" t="e">
        <f aca="false">GEOMEAN(AD43:AI43)</f>
        <v>#VALUE!</v>
      </c>
      <c r="AN43" s="28" t="e">
        <f aca="false">EXP(STDEV(AP43:AU43))</f>
        <v>#DIV/0!</v>
      </c>
      <c r="AP43" s="27" t="e">
        <f aca="false">IF(ISNUMBER(AD43),LN(AD43),"---")</f>
        <v>#VALUE!</v>
      </c>
      <c r="AQ43" s="27" t="e">
        <f aca="false">IF(ISNUMBER(AE43),LN(AE43),"---")</f>
        <v>#VALUE!</v>
      </c>
      <c r="AR43" s="27" t="e">
        <f aca="false">IF(ISNUMBER(AF43),LN(AF43),"---")</f>
        <v>#VALUE!</v>
      </c>
      <c r="AS43" s="27" t="e">
        <f aca="false">IF(ISNUMBER(AG43),LN(AG43),"---")</f>
        <v>#VALUE!</v>
      </c>
      <c r="AT43" s="27" t="str">
        <f aca="false">IF(ISNUMBER(AH43),LN(AH43),"---")</f>
        <v>---</v>
      </c>
      <c r="AU43" s="27" t="str">
        <f aca="false">IF(ISNUMBER(AI43),LN(AI43),"---")</f>
        <v>---</v>
      </c>
    </row>
    <row r="44" customFormat="false" ht="14" hidden="false" customHeight="false" outlineLevel="0" collapsed="false">
      <c r="A44" s="0" t="s">
        <v>164</v>
      </c>
      <c r="B44" s="22" t="n">
        <f aca="false">'Raw Plate Reader Measurements'!$T$21</f>
        <v>0.11</v>
      </c>
      <c r="C44" s="22" t="n">
        <f aca="false">'Raw Plate Reader Measurements'!$T$22</f>
        <v>0.114</v>
      </c>
      <c r="D44" s="22" t="n">
        <f aca="false">'Raw Plate Reader Measurements'!$T$23</f>
        <v>0.094</v>
      </c>
      <c r="E44" s="22" t="n">
        <f aca="false">'Raw Plate Reader Measurements'!$T$24</f>
        <v>0.106</v>
      </c>
      <c r="F44" s="23"/>
      <c r="G44" s="23"/>
      <c r="I44" s="22" t="n">
        <f aca="false">'Raw Plate Reader Measurements'!$I$21</f>
        <v>12.1</v>
      </c>
      <c r="J44" s="22" t="n">
        <f aca="false">'Raw Plate Reader Measurements'!$I$22</f>
        <v>12.6</v>
      </c>
      <c r="K44" s="22" t="n">
        <f aca="false">'Raw Plate Reader Measurements'!$I$23</f>
        <v>11.5</v>
      </c>
      <c r="L44" s="22" t="n">
        <f aca="false">'Raw Plate Reader Measurements'!$I$24</f>
        <v>14.31</v>
      </c>
      <c r="M44" s="23"/>
      <c r="N44" s="23"/>
      <c r="P44" s="4" t="n">
        <f aca="false">IF(ISBLANK(B44),"---", B44-$B$9)</f>
        <v>-0.0995</v>
      </c>
      <c r="Q44" s="4" t="n">
        <f aca="false">IF(ISBLANK(C44),"---", C44-$B$9)</f>
        <v>-0.0955</v>
      </c>
      <c r="R44" s="4" t="n">
        <f aca="false">IF(ISBLANK(D44),"---", D44-$B$9)</f>
        <v>-0.1155</v>
      </c>
      <c r="S44" s="4" t="n">
        <f aca="false">IF(ISBLANK(E44),"---", E44-$B$9)</f>
        <v>-0.1035</v>
      </c>
      <c r="T44" s="4" t="str">
        <f aca="false">IF(ISBLANK(F44),"---", F44-$B$9)</f>
        <v>---</v>
      </c>
      <c r="U44" s="4" t="str">
        <f aca="false">IF(ISBLANK(G44),"---", G44-$B$9)</f>
        <v>---</v>
      </c>
      <c r="W44" s="4" t="n">
        <f aca="false">IF(ISBLANK(I44),"---",I44-$I$9)</f>
        <v>2.321</v>
      </c>
      <c r="X44" s="4" t="n">
        <f aca="false">IF(ISBLANK(J44),"---",J44-$I$9)</f>
        <v>2.821</v>
      </c>
      <c r="Y44" s="4" t="n">
        <f aca="false">IF(ISBLANK(K44),"---",K44-$I$9)</f>
        <v>1.721</v>
      </c>
      <c r="Z44" s="4" t="n">
        <f aca="false">IF(ISBLANK(L44),"---",L44-$I$9)</f>
        <v>4.531</v>
      </c>
      <c r="AA44" s="4" t="str">
        <f aca="false">IF(ISBLANK(M44),"---",M44-$I$9)</f>
        <v>---</v>
      </c>
      <c r="AB44" s="4" t="str">
        <f aca="false">IF(ISBLANK(N44),"---",N44-$I$9)</f>
        <v>---</v>
      </c>
      <c r="AD44" s="27" t="n">
        <f aca="false">IF(AND(ISNUMBER(W44),ISNUMBER(P44)),(W44*$B$3)/(P44*$B$2),"---")</f>
        <v>-0.0250442949638197</v>
      </c>
      <c r="AE44" s="27" t="n">
        <f aca="false">IF(AND(ISNUMBER(X44),ISNUMBER(Q44)),(X44*$B$3)/(Q44*$B$2),"---")</f>
        <v>-0.0317143974827923</v>
      </c>
      <c r="AF44" s="27" t="n">
        <f aca="false">IF(AND(ISNUMBER(Y44),ISNUMBER(R44)),(Y44*$B$3)/(R44*$B$2),"---")</f>
        <v>-0.015997629576209</v>
      </c>
      <c r="AG44" s="27" t="n">
        <f aca="false">IF(AND(ISNUMBER(Z44),ISNUMBER(S44)),(Z44*$B$3)/(S44*$B$2),"---")</f>
        <v>-0.0470013641374227</v>
      </c>
      <c r="AH44" s="27" t="str">
        <f aca="false">IF(AND(ISNUMBER(AA44),ISNUMBER(T44)),(AA44*$B$3)/(T44*$B$2),"---")</f>
        <v>---</v>
      </c>
      <c r="AI44" s="27" t="str">
        <f aca="false">IF(AND(ISNUMBER(AB44),ISNUMBER(U44)),(AB44*$B$3)/(U44*$B$2),"---")</f>
        <v>---</v>
      </c>
      <c r="AK44" s="27" t="n">
        <f aca="false">AVERAGE(AD44:AI44)</f>
        <v>-0.0299394215400609</v>
      </c>
      <c r="AL44" s="27" t="n">
        <f aca="false">STDEV(AD44:AI44)</f>
        <v>0.013071549922812</v>
      </c>
      <c r="AM44" s="27" t="e">
        <f aca="false">GEOMEAN(AD44:AI44)</f>
        <v>#VALUE!</v>
      </c>
      <c r="AN44" s="28" t="e">
        <f aca="false">EXP(STDEV(AP44:AU44))</f>
        <v>#DIV/0!</v>
      </c>
      <c r="AP44" s="27" t="e">
        <f aca="false">IF(ISNUMBER(AD44),LN(AD44),"---")</f>
        <v>#VALUE!</v>
      </c>
      <c r="AQ44" s="27" t="e">
        <f aca="false">IF(ISNUMBER(AE44),LN(AE44),"---")</f>
        <v>#VALUE!</v>
      </c>
      <c r="AR44" s="27" t="e">
        <f aca="false">IF(ISNUMBER(AF44),LN(AF44),"---")</f>
        <v>#VALUE!</v>
      </c>
      <c r="AS44" s="27" t="e">
        <f aca="false">IF(ISNUMBER(AG44),LN(AG44),"---")</f>
        <v>#VALUE!</v>
      </c>
      <c r="AT44" s="27" t="str">
        <f aca="false">IF(ISNUMBER(AH44),LN(AH44),"---")</f>
        <v>---</v>
      </c>
      <c r="AU44" s="27" t="str">
        <f aca="false">IF(ISNUMBER(AI44),LN(AI44),"---")</f>
        <v>---</v>
      </c>
    </row>
    <row r="46" customFormat="false" ht="14" hidden="false" customHeight="false" outlineLevel="0" collapsed="false">
      <c r="A46" s="16" t="s">
        <v>54</v>
      </c>
    </row>
    <row r="47" customFormat="false" ht="14" hidden="false" customHeight="false" outlineLevel="0" collapsed="false">
      <c r="A47" s="0" t="s">
        <v>149</v>
      </c>
      <c r="B47" s="22" t="n">
        <f aca="false">'Raw Plate Reader Measurements'!$M$27</f>
        <v>0.283</v>
      </c>
      <c r="C47" s="22" t="n">
        <f aca="false">'Raw Plate Reader Measurements'!$M$28</f>
        <v>0.313</v>
      </c>
      <c r="D47" s="22" t="n">
        <f aca="false">'Raw Plate Reader Measurements'!$M$29</f>
        <v>0.339</v>
      </c>
      <c r="E47" s="22" t="n">
        <f aca="false">'Raw Plate Reader Measurements'!$M$30</f>
        <v>0.344</v>
      </c>
      <c r="F47" s="23"/>
      <c r="G47" s="23"/>
      <c r="I47" s="22" t="n">
        <f aca="false">'Raw Plate Reader Measurements'!$B$27</f>
        <v>11.81</v>
      </c>
      <c r="J47" s="22" t="n">
        <f aca="false">'Raw Plate Reader Measurements'!$B$28</f>
        <v>11.66</v>
      </c>
      <c r="K47" s="22" t="n">
        <f aca="false">'Raw Plate Reader Measurements'!$B$29</f>
        <v>11.72</v>
      </c>
      <c r="L47" s="22" t="n">
        <f aca="false">'Raw Plate Reader Measurements'!$B$30</f>
        <v>11.71</v>
      </c>
      <c r="M47" s="23"/>
      <c r="N47" s="23"/>
      <c r="P47" s="4" t="n">
        <f aca="false">IF(ISBLANK(B47),"---", B47-$B$9)</f>
        <v>0.0735</v>
      </c>
      <c r="Q47" s="4" t="n">
        <f aca="false">IF(ISBLANK(C47),"---", C47-$B$9)</f>
        <v>0.1035</v>
      </c>
      <c r="R47" s="4" t="n">
        <f aca="false">IF(ISBLANK(D47),"---", D47-$B$9)</f>
        <v>0.1295</v>
      </c>
      <c r="S47" s="4" t="n">
        <f aca="false">IF(ISBLANK(E47),"---", E47-$B$9)</f>
        <v>0.1345</v>
      </c>
      <c r="T47" s="4" t="str">
        <f aca="false">IF(ISBLANK(F47),"---", F47-$B$9)</f>
        <v>---</v>
      </c>
      <c r="U47" s="4" t="str">
        <f aca="false">IF(ISBLANK(G47),"---", G47-$B$9)</f>
        <v>---</v>
      </c>
      <c r="W47" s="4" t="n">
        <f aca="false">IF(ISBLANK(I47),"---",I47-$I$9)</f>
        <v>2.031</v>
      </c>
      <c r="X47" s="4" t="n">
        <f aca="false">IF(ISBLANK(J47),"---",J47-$I$9)</f>
        <v>1.881</v>
      </c>
      <c r="Y47" s="4" t="n">
        <f aca="false">IF(ISBLANK(K47),"---",K47-$I$9)</f>
        <v>1.941</v>
      </c>
      <c r="Z47" s="4" t="n">
        <f aca="false">IF(ISBLANK(L47),"---",L47-$I$9)</f>
        <v>1.931</v>
      </c>
      <c r="AA47" s="4" t="str">
        <f aca="false">IF(ISBLANK(M47),"---",M47-$I$9)</f>
        <v>---</v>
      </c>
      <c r="AB47" s="4" t="str">
        <f aca="false">IF(ISBLANK(N47),"---",N47-$I$9)</f>
        <v>---</v>
      </c>
      <c r="AD47" s="27" t="n">
        <f aca="false">IF(AND(ISNUMBER(W47),ISNUMBER(P47)),(W47*$B$3)/(P47*$B$2),"---")</f>
        <v>0.0296673895876222</v>
      </c>
      <c r="AE47" s="27" t="n">
        <f aca="false">IF(AND(ISNUMBER(X47),ISNUMBER(Q47)),(X47*$B$3)/(Q47*$B$2),"---")</f>
        <v>0.0195121531543792</v>
      </c>
      <c r="AF47" s="27" t="n">
        <f aca="false">IF(AND(ISNUMBER(Y47),ISNUMBER(R47)),(Y47*$B$3)/(R47*$B$2),"---")</f>
        <v>0.0160920923919926</v>
      </c>
      <c r="AG47" s="27" t="n">
        <f aca="false">IF(AND(ISNUMBER(Z47),ISNUMBER(S47)),(Z47*$B$3)/(S47*$B$2),"---")</f>
        <v>0.0154140491639324</v>
      </c>
      <c r="AH47" s="27" t="str">
        <f aca="false">IF(AND(ISNUMBER(AA47),ISNUMBER(T47)),(AA47*$B$3)/(T47*$B$2),"---")</f>
        <v>---</v>
      </c>
      <c r="AI47" s="27" t="str">
        <f aca="false">IF(AND(ISNUMBER(AB47),ISNUMBER(U47)),(AB47*$B$3)/(U47*$B$2),"---")</f>
        <v>---</v>
      </c>
      <c r="AK47" s="27" t="n">
        <f aca="false">AVERAGE(AD47:AI47)</f>
        <v>0.0201714210744816</v>
      </c>
      <c r="AL47" s="27" t="n">
        <f aca="false">STDEV(AD47:AI47)</f>
        <v>0.0065798065368746</v>
      </c>
      <c r="AM47" s="27" t="n">
        <f aca="false">GEOMEAN(AD47:AI47)</f>
        <v>0.0194660774527721</v>
      </c>
      <c r="AN47" s="28" t="n">
        <f aca="false">EXP(STDEV(AP47:AU47))</f>
        <v>1.34855747617104</v>
      </c>
      <c r="AP47" s="27" t="n">
        <f aca="false">IF(ISNUMBER(AD47),LN(AD47),"---")</f>
        <v>-3.51770683009291</v>
      </c>
      <c r="AQ47" s="27" t="n">
        <f aca="false">IF(ISNUMBER(AE47),LN(AE47),"---")</f>
        <v>-3.9367177688589</v>
      </c>
      <c r="AR47" s="27" t="n">
        <f aca="false">IF(ISNUMBER(AF47),LN(AF47),"---")</f>
        <v>-4.12942728342509</v>
      </c>
      <c r="AS47" s="27" t="n">
        <f aca="false">IF(ISNUMBER(AG47),LN(AG47),"---")</f>
        <v>-4.17247590206788</v>
      </c>
      <c r="AT47" s="27" t="str">
        <f aca="false">IF(ISNUMBER(AH47),LN(AH47),"---")</f>
        <v>---</v>
      </c>
      <c r="AU47" s="27" t="str">
        <f aca="false">IF(ISNUMBER(AI47),LN(AI47),"---")</f>
        <v>---</v>
      </c>
    </row>
    <row r="48" customFormat="false" ht="14" hidden="false" customHeight="false" outlineLevel="0" collapsed="false">
      <c r="A48" s="0" t="s">
        <v>150</v>
      </c>
      <c r="B48" s="22" t="n">
        <f aca="false">'Raw Plate Reader Measurements'!$M$31</f>
        <v>0.212</v>
      </c>
      <c r="C48" s="22" t="n">
        <f aca="false">'Raw Plate Reader Measurements'!$M$32</f>
        <v>0.203</v>
      </c>
      <c r="D48" s="22" t="n">
        <f aca="false">'Raw Plate Reader Measurements'!$M$33</f>
        <v>0.178</v>
      </c>
      <c r="E48" s="22" t="n">
        <f aca="false">'Raw Plate Reader Measurements'!$M$34</f>
        <v>0.184</v>
      </c>
      <c r="F48" s="23"/>
      <c r="G48" s="23"/>
      <c r="I48" s="22" t="n">
        <f aca="false">'Raw Plate Reader Measurements'!$B$31</f>
        <v>10.84</v>
      </c>
      <c r="J48" s="22" t="n">
        <f aca="false">'Raw Plate Reader Measurements'!$B$32</f>
        <v>9.931</v>
      </c>
      <c r="K48" s="22" t="n">
        <f aca="false">'Raw Plate Reader Measurements'!$B$33</f>
        <v>11.46</v>
      </c>
      <c r="L48" s="22" t="n">
        <f aca="false">'Raw Plate Reader Measurements'!$B$34</f>
        <v>12.16</v>
      </c>
      <c r="M48" s="23"/>
      <c r="N48" s="23"/>
      <c r="P48" s="4" t="n">
        <f aca="false">IF(ISBLANK(B48),"---", B48-$B$9)</f>
        <v>0.0025</v>
      </c>
      <c r="Q48" s="4" t="n">
        <f aca="false">IF(ISBLANK(C48),"---", C48-$B$9)</f>
        <v>-0.00650000000000001</v>
      </c>
      <c r="R48" s="4" t="n">
        <f aca="false">IF(ISBLANK(D48),"---", D48-$B$9)</f>
        <v>-0.0315</v>
      </c>
      <c r="S48" s="4" t="n">
        <f aca="false">IF(ISBLANK(E48),"---", E48-$B$9)</f>
        <v>-0.0255</v>
      </c>
      <c r="T48" s="4" t="str">
        <f aca="false">IF(ISBLANK(F48),"---", F48-$B$9)</f>
        <v>---</v>
      </c>
      <c r="U48" s="4" t="str">
        <f aca="false">IF(ISBLANK(G48),"---", G48-$B$9)</f>
        <v>---</v>
      </c>
      <c r="W48" s="4" t="n">
        <f aca="false">IF(ISBLANK(I48),"---",I48-$I$9)</f>
        <v>1.061</v>
      </c>
      <c r="X48" s="4" t="n">
        <f aca="false">IF(ISBLANK(J48),"---",J48-$I$9)</f>
        <v>0.151999999999999</v>
      </c>
      <c r="Y48" s="4" t="n">
        <f aca="false">IF(ISBLANK(K48),"---",K48-$I$9)</f>
        <v>1.681</v>
      </c>
      <c r="Z48" s="4" t="n">
        <f aca="false">IF(ISBLANK(L48),"---",L48-$I$9)</f>
        <v>2.381</v>
      </c>
      <c r="AA48" s="4" t="str">
        <f aca="false">IF(ISBLANK(M48),"---",M48-$I$9)</f>
        <v>---</v>
      </c>
      <c r="AB48" s="4" t="str">
        <f aca="false">IF(ISBLANK(N48),"---",N48-$I$9)</f>
        <v>---</v>
      </c>
      <c r="AD48" s="27" t="n">
        <f aca="false">IF(AND(ISNUMBER(W48),ISNUMBER(P48)),(W48*$B$3)/(P48*$B$2),"---")</f>
        <v>0.455650787967766</v>
      </c>
      <c r="AE48" s="27" t="n">
        <f aca="false">IF(AND(ISNUMBER(X48),ISNUMBER(Q48)),(X48*$B$3)/(Q48*$B$2),"---")</f>
        <v>-0.0251065467161241</v>
      </c>
      <c r="AF48" s="27" t="n">
        <f aca="false">IF(AND(ISNUMBER(Y48),ISNUMBER(R48)),(Y48*$B$3)/(R48*$B$2),"---")</f>
        <v>-0.0572946287998605</v>
      </c>
      <c r="AG48" s="27" t="n">
        <f aca="false">IF(AND(ISNUMBER(Z48),ISNUMBER(S48)),(Z48*$B$3)/(S48*$B$2),"---")</f>
        <v>-0.100248057340582</v>
      </c>
      <c r="AH48" s="27" t="str">
        <f aca="false">IF(AND(ISNUMBER(AA48),ISNUMBER(T48)),(AA48*$B$3)/(T48*$B$2),"---")</f>
        <v>---</v>
      </c>
      <c r="AI48" s="27" t="str">
        <f aca="false">IF(AND(ISNUMBER(AB48),ISNUMBER(U48)),(AB48*$B$3)/(U48*$B$2),"---")</f>
        <v>---</v>
      </c>
      <c r="AK48" s="27" t="n">
        <f aca="false">AVERAGE(AD48:AI48)</f>
        <v>0.0682503887777997</v>
      </c>
      <c r="AL48" s="27" t="n">
        <f aca="false">STDEV(AD48:AI48)</f>
        <v>0.260094767652258</v>
      </c>
      <c r="AM48" s="27" t="e">
        <f aca="false">GEOMEAN(AD48:AI48)</f>
        <v>#VALUE!</v>
      </c>
      <c r="AN48" s="28" t="n">
        <f aca="false">EXP(STDEV(AP48:AU48))</f>
        <v>1</v>
      </c>
      <c r="AP48" s="27" t="n">
        <f aca="false">IF(ISNUMBER(AD48),LN(AD48),"---")</f>
        <v>-0.786028578714676</v>
      </c>
      <c r="AQ48" s="27" t="e">
        <f aca="false">IF(ISNUMBER(AE48),LN(AE48),"---")</f>
        <v>#VALUE!</v>
      </c>
      <c r="AR48" s="27" t="e">
        <f aca="false">IF(ISNUMBER(AF48),LN(AF48),"---")</f>
        <v>#VALUE!</v>
      </c>
      <c r="AS48" s="27" t="e">
        <f aca="false">IF(ISNUMBER(AG48),LN(AG48),"---")</f>
        <v>#VALUE!</v>
      </c>
      <c r="AT48" s="27" t="str">
        <f aca="false">IF(ISNUMBER(AH48),LN(AH48),"---")</f>
        <v>---</v>
      </c>
      <c r="AU48" s="27" t="str">
        <f aca="false">IF(ISNUMBER(AI48),LN(AI48),"---")</f>
        <v>---</v>
      </c>
    </row>
    <row r="49" customFormat="false" ht="14" hidden="false" customHeight="false" outlineLevel="0" collapsed="false">
      <c r="A49" s="0" t="s">
        <v>151</v>
      </c>
      <c r="B49" s="22" t="n">
        <f aca="false">'Raw Plate Reader Measurements'!$N$27</f>
        <v>0.219</v>
      </c>
      <c r="C49" s="22" t="n">
        <f aca="false">'Raw Plate Reader Measurements'!$N$28</f>
        <v>0.239</v>
      </c>
      <c r="D49" s="22" t="n">
        <f aca="false">'Raw Plate Reader Measurements'!$N$29</f>
        <v>0.267</v>
      </c>
      <c r="E49" s="22" t="n">
        <f aca="false">'Raw Plate Reader Measurements'!$N$30</f>
        <v>0.258</v>
      </c>
      <c r="F49" s="23"/>
      <c r="G49" s="23"/>
      <c r="I49" s="22" t="n">
        <f aca="false">'Raw Plate Reader Measurements'!$C$27</f>
        <v>37.63</v>
      </c>
      <c r="J49" s="22" t="n">
        <f aca="false">'Raw Plate Reader Measurements'!$C$28</f>
        <v>40.69</v>
      </c>
      <c r="K49" s="22" t="n">
        <f aca="false">'Raw Plate Reader Measurements'!$C$29</f>
        <v>42.35</v>
      </c>
      <c r="L49" s="22" t="n">
        <f aca="false">'Raw Plate Reader Measurements'!$C$30</f>
        <v>41.28</v>
      </c>
      <c r="M49" s="23"/>
      <c r="N49" s="23"/>
      <c r="P49" s="4" t="n">
        <f aca="false">IF(ISBLANK(B49),"---", B49-$B$9)</f>
        <v>0.00949999999999998</v>
      </c>
      <c r="Q49" s="4" t="n">
        <f aca="false">IF(ISBLANK(C49),"---", C49-$B$9)</f>
        <v>0.0295</v>
      </c>
      <c r="R49" s="4" t="n">
        <f aca="false">IF(ISBLANK(D49),"---", D49-$B$9)</f>
        <v>0.0575</v>
      </c>
      <c r="S49" s="4" t="n">
        <f aca="false">IF(ISBLANK(E49),"---", E49-$B$9)</f>
        <v>0.0485</v>
      </c>
      <c r="T49" s="4" t="str">
        <f aca="false">IF(ISBLANK(F49),"---", F49-$B$9)</f>
        <v>---</v>
      </c>
      <c r="U49" s="4" t="str">
        <f aca="false">IF(ISBLANK(G49),"---", G49-$B$9)</f>
        <v>---</v>
      </c>
      <c r="W49" s="4" t="n">
        <f aca="false">IF(ISBLANK(I49),"---",I49-$I$9)</f>
        <v>27.851</v>
      </c>
      <c r="X49" s="4" t="n">
        <f aca="false">IF(ISBLANK(J49),"---",J49-$I$9)</f>
        <v>30.911</v>
      </c>
      <c r="Y49" s="4" t="n">
        <f aca="false">IF(ISBLANK(K49),"---",K49-$I$9)</f>
        <v>32.571</v>
      </c>
      <c r="Z49" s="4" t="n">
        <f aca="false">IF(ISBLANK(L49),"---",L49-$I$9)</f>
        <v>31.501</v>
      </c>
      <c r="AA49" s="4" t="str">
        <f aca="false">IF(ISBLANK(M49),"---",M49-$I$9)</f>
        <v>---</v>
      </c>
      <c r="AB49" s="4" t="str">
        <f aca="false">IF(ISBLANK(N49),"---",N49-$I$9)</f>
        <v>---</v>
      </c>
      <c r="AC49" s="25"/>
      <c r="AD49" s="27" t="n">
        <f aca="false">IF(AND(ISNUMBER(W49),ISNUMBER(P49)),(W49*$B$3)/(P49*$B$2),"---")</f>
        <v>3.14755942648204</v>
      </c>
      <c r="AE49" s="27" t="n">
        <f aca="false">IF(AND(ISNUMBER(X49),ISNUMBER(Q49)),(X49*$B$3)/(Q49*$B$2),"---")</f>
        <v>1.12498773996962</v>
      </c>
      <c r="AF49" s="27" t="n">
        <f aca="false">IF(AND(ISNUMBER(Y49),ISNUMBER(R49)),(Y49*$B$3)/(R49*$B$2),"---")</f>
        <v>0.608163005159125</v>
      </c>
      <c r="AG49" s="27" t="n">
        <f aca="false">IF(AND(ISNUMBER(Z49),ISNUMBER(S49)),(Z49*$B$3)/(S49*$B$2),"---")</f>
        <v>0.697331610510052</v>
      </c>
      <c r="AH49" s="27" t="str">
        <f aca="false">IF(AND(ISNUMBER(AA49),ISNUMBER(T49)),(AA49*$B$3)/(T49*$B$2),"---")</f>
        <v>---</v>
      </c>
      <c r="AI49" s="27" t="str">
        <f aca="false">IF(AND(ISNUMBER(AB49),ISNUMBER(U49)),(AB49*$B$3)/(U49*$B$2),"---")</f>
        <v>---</v>
      </c>
      <c r="AJ49" s="25"/>
      <c r="AK49" s="27" t="n">
        <f aca="false">AVERAGE(AD49:AI49)</f>
        <v>1.39451044553021</v>
      </c>
      <c r="AL49" s="27" t="n">
        <f aca="false">STDEV(AD49:AI49)</f>
        <v>1.1902694153576</v>
      </c>
      <c r="AM49" s="27" t="n">
        <f aca="false">GEOMEAN(AD49:AI49)</f>
        <v>1.10699400692981</v>
      </c>
      <c r="AN49" s="28" t="n">
        <f aca="false">EXP(STDEV(AP49:AU49))</f>
        <v>2.10620381753726</v>
      </c>
      <c r="AP49" s="27" t="n">
        <f aca="false">IF(ISNUMBER(AD49),LN(AD49),"---")</f>
        <v>1.14662736729254</v>
      </c>
      <c r="AQ49" s="27" t="n">
        <f aca="false">IF(ISNUMBER(AE49),LN(AE49),"---")</f>
        <v>0.117772137792218</v>
      </c>
      <c r="AR49" s="27" t="n">
        <f aca="false">IF(ISNUMBER(AF49),LN(AF49),"---")</f>
        <v>-0.497312332357846</v>
      </c>
      <c r="AS49" s="27" t="n">
        <f aca="false">IF(ISNUMBER(AG49),LN(AG49),"---")</f>
        <v>-0.360494213056364</v>
      </c>
      <c r="AT49" s="27" t="str">
        <f aca="false">IF(ISNUMBER(AH49),LN(AH49),"---")</f>
        <v>---</v>
      </c>
      <c r="AU49" s="27" t="str">
        <f aca="false">IF(ISNUMBER(AI49),LN(AI49),"---")</f>
        <v>---</v>
      </c>
    </row>
    <row r="50" customFormat="false" ht="14" hidden="false" customHeight="false" outlineLevel="0" collapsed="false">
      <c r="A50" s="0" t="s">
        <v>152</v>
      </c>
      <c r="B50" s="22" t="n">
        <f aca="false">'Raw Plate Reader Measurements'!$N$31</f>
        <v>0.267</v>
      </c>
      <c r="C50" s="22" t="n">
        <f aca="false">'Raw Plate Reader Measurements'!$N$32</f>
        <v>0.237</v>
      </c>
      <c r="D50" s="22" t="n">
        <f aca="false">'Raw Plate Reader Measurements'!$N$33</f>
        <v>0.201</v>
      </c>
      <c r="E50" s="22" t="n">
        <f aca="false">'Raw Plate Reader Measurements'!$N$34</f>
        <v>0.204</v>
      </c>
      <c r="F50" s="23"/>
      <c r="G50" s="23"/>
      <c r="I50" s="22" t="n">
        <f aca="false">'Raw Plate Reader Measurements'!$C$31</f>
        <v>46.61</v>
      </c>
      <c r="J50" s="22" t="n">
        <f aca="false">'Raw Plate Reader Measurements'!$C$32</f>
        <v>38.31</v>
      </c>
      <c r="K50" s="22" t="n">
        <f aca="false">'Raw Plate Reader Measurements'!$C$33</f>
        <v>42.34</v>
      </c>
      <c r="L50" s="22" t="n">
        <f aca="false">'Raw Plate Reader Measurements'!$C$34</f>
        <v>41.69</v>
      </c>
      <c r="M50" s="23"/>
      <c r="N50" s="23"/>
      <c r="P50" s="4" t="n">
        <f aca="false">IF(ISBLANK(B50),"---", B50-$B$9)</f>
        <v>0.0575</v>
      </c>
      <c r="Q50" s="4" t="n">
        <f aca="false">IF(ISBLANK(C50),"---", C50-$B$9)</f>
        <v>0.0275</v>
      </c>
      <c r="R50" s="4" t="n">
        <f aca="false">IF(ISBLANK(D50),"---", D50-$B$9)</f>
        <v>-0.00850000000000001</v>
      </c>
      <c r="S50" s="4" t="n">
        <f aca="false">IF(ISBLANK(E50),"---", E50-$B$9)</f>
        <v>-0.0055</v>
      </c>
      <c r="T50" s="4" t="str">
        <f aca="false">IF(ISBLANK(F50),"---", F50-$B$9)</f>
        <v>---</v>
      </c>
      <c r="U50" s="4" t="str">
        <f aca="false">IF(ISBLANK(G50),"---", G50-$B$9)</f>
        <v>---</v>
      </c>
      <c r="W50" s="4" t="n">
        <f aca="false">IF(ISBLANK(I50),"---",I50-$I$9)</f>
        <v>36.831</v>
      </c>
      <c r="X50" s="4" t="n">
        <f aca="false">IF(ISBLANK(J50),"---",J50-$I$9)</f>
        <v>28.531</v>
      </c>
      <c r="Y50" s="4" t="n">
        <f aca="false">IF(ISBLANK(K50),"---",K50-$I$9)</f>
        <v>32.561</v>
      </c>
      <c r="Z50" s="4" t="n">
        <f aca="false">IF(ISBLANK(L50),"---",L50-$I$9)</f>
        <v>31.911</v>
      </c>
      <c r="AA50" s="4" t="str">
        <f aca="false">IF(ISBLANK(M50),"---",M50-$I$9)</f>
        <v>---</v>
      </c>
      <c r="AB50" s="4" t="str">
        <f aca="false">IF(ISBLANK(N50),"---",N50-$I$9)</f>
        <v>---</v>
      </c>
      <c r="AC50" s="25"/>
      <c r="AD50" s="27" t="n">
        <f aca="false">IF(AND(ISNUMBER(W50),ISNUMBER(P50)),(W50*$B$3)/(P50*$B$2),"---")</f>
        <v>0.687705371128173</v>
      </c>
      <c r="AE50" s="27" t="n">
        <f aca="false">IF(AND(ISNUMBER(X50),ISNUMBER(Q50)),(X50*$B$3)/(Q50*$B$2),"---")</f>
        <v>1.11388678189601</v>
      </c>
      <c r="AF50" s="27" t="n">
        <f aca="false">IF(AND(ISNUMBER(Y50),ISNUMBER(R50)),(Y50*$B$3)/(R50*$B$2),"---")</f>
        <v>-4.11278075816888</v>
      </c>
      <c r="AG50" s="27" t="n">
        <f aca="false">IF(AND(ISNUMBER(Z50),ISNUMBER(S50)),(Z50*$B$3)/(S50*$B$2),"---")</f>
        <v>-6.22923155463944</v>
      </c>
      <c r="AH50" s="27" t="str">
        <f aca="false">IF(AND(ISNUMBER(AA50),ISNUMBER(T50)),(AA50*$B$3)/(T50*$B$2),"---")</f>
        <v>---</v>
      </c>
      <c r="AI50" s="27" t="str">
        <f aca="false">IF(AND(ISNUMBER(AB50),ISNUMBER(U50)),(AB50*$B$3)/(U50*$B$2),"---")</f>
        <v>---</v>
      </c>
      <c r="AJ50" s="25"/>
      <c r="AK50" s="27" t="n">
        <f aca="false">AVERAGE(AD50:AI50)</f>
        <v>-2.13510503994603</v>
      </c>
      <c r="AL50" s="27" t="n">
        <f aca="false">STDEV(AD50:AI50)</f>
        <v>3.61465902679765</v>
      </c>
      <c r="AM50" s="27" t="e">
        <f aca="false">GEOMEAN(AD50:AI50)</f>
        <v>#VALUE!</v>
      </c>
      <c r="AN50" s="28" t="n">
        <f aca="false">EXP(STDEV(AP50:AU50))</f>
        <v>1.3210505972883</v>
      </c>
      <c r="AP50" s="27" t="n">
        <f aca="false">IF(ISNUMBER(AD50),LN(AD50),"---")</f>
        <v>-0.374394772408858</v>
      </c>
      <c r="AQ50" s="27" t="n">
        <f aca="false">IF(ISNUMBER(AE50),LN(AE50),"---")</f>
        <v>0.107855504289946</v>
      </c>
      <c r="AR50" s="27" t="e">
        <f aca="false">IF(ISNUMBER(AF50),LN(AF50),"---")</f>
        <v>#VALUE!</v>
      </c>
      <c r="AS50" s="27" t="e">
        <f aca="false">IF(ISNUMBER(AG50),LN(AG50),"---")</f>
        <v>#VALUE!</v>
      </c>
      <c r="AT50" s="27" t="str">
        <f aca="false">IF(ISNUMBER(AH50),LN(AH50),"---")</f>
        <v>---</v>
      </c>
      <c r="AU50" s="27" t="str">
        <f aca="false">IF(ISNUMBER(AI50),LN(AI50),"---")</f>
        <v>---</v>
      </c>
    </row>
    <row r="51" customFormat="false" ht="14" hidden="false" customHeight="false" outlineLevel="0" collapsed="false">
      <c r="A51" s="0" t="s">
        <v>153</v>
      </c>
      <c r="B51" s="22" t="n">
        <f aca="false">'Raw Plate Reader Measurements'!$O$27</f>
        <v>0.046</v>
      </c>
      <c r="C51" s="22" t="n">
        <f aca="false">'Raw Plate Reader Measurements'!$O$28</f>
        <v>0.045</v>
      </c>
      <c r="D51" s="22" t="n">
        <f aca="false">'Raw Plate Reader Measurements'!$O$29</f>
        <v>0.043</v>
      </c>
      <c r="E51" s="22" t="n">
        <f aca="false">'Raw Plate Reader Measurements'!$O$30</f>
        <v>0.031</v>
      </c>
      <c r="F51" s="23"/>
      <c r="G51" s="23"/>
      <c r="I51" s="22" t="n">
        <f aca="false">'Raw Plate Reader Measurements'!$D$27</f>
        <v>20.23</v>
      </c>
      <c r="J51" s="22" t="n">
        <f aca="false">'Raw Plate Reader Measurements'!$D$28</f>
        <v>20.66</v>
      </c>
      <c r="K51" s="22" t="n">
        <f aca="false">'Raw Plate Reader Measurements'!$D$29</f>
        <v>20.38</v>
      </c>
      <c r="L51" s="22" t="n">
        <f aca="false">'Raw Plate Reader Measurements'!$D$30</f>
        <v>18.36</v>
      </c>
      <c r="M51" s="23"/>
      <c r="N51" s="23"/>
      <c r="P51" s="4" t="n">
        <f aca="false">IF(ISBLANK(B51),"---", B51-$B$9)</f>
        <v>-0.1635</v>
      </c>
      <c r="Q51" s="4" t="n">
        <f aca="false">IF(ISBLANK(C51),"---", C51-$B$9)</f>
        <v>-0.1645</v>
      </c>
      <c r="R51" s="4" t="n">
        <f aca="false">IF(ISBLANK(D51),"---", D51-$B$9)</f>
        <v>-0.1665</v>
      </c>
      <c r="S51" s="4" t="n">
        <f aca="false">IF(ISBLANK(E51),"---", E51-$B$9)</f>
        <v>-0.1785</v>
      </c>
      <c r="T51" s="4" t="str">
        <f aca="false">IF(ISBLANK(F51),"---", F51-$B$9)</f>
        <v>---</v>
      </c>
      <c r="U51" s="4" t="str">
        <f aca="false">IF(ISBLANK(G51),"---", G51-$B$9)</f>
        <v>---</v>
      </c>
      <c r="W51" s="4" t="n">
        <f aca="false">IF(ISBLANK(I51),"---",I51-$I$9)</f>
        <v>10.451</v>
      </c>
      <c r="X51" s="4" t="n">
        <f aca="false">IF(ISBLANK(J51),"---",J51-$I$9)</f>
        <v>10.881</v>
      </c>
      <c r="Y51" s="4" t="n">
        <f aca="false">IF(ISBLANK(K51),"---",K51-$I$9)</f>
        <v>10.601</v>
      </c>
      <c r="Z51" s="4" t="n">
        <f aca="false">IF(ISBLANK(L51),"---",L51-$I$9)</f>
        <v>8.581</v>
      </c>
      <c r="AA51" s="4" t="str">
        <f aca="false">IF(ISBLANK(M51),"---",M51-$I$9)</f>
        <v>---</v>
      </c>
      <c r="AB51" s="4" t="str">
        <f aca="false">IF(ISBLANK(N51),"---",N51-$I$9)</f>
        <v>---</v>
      </c>
      <c r="AD51" s="27" t="n">
        <f aca="false">IF(AND(ISNUMBER(W51),ISNUMBER(P51)),(W51*$B$3)/(P51*$B$2),"---")</f>
        <v>-0.0686272886788346</v>
      </c>
      <c r="AE51" s="27" t="n">
        <f aca="false">IF(AND(ISNUMBER(X51),ISNUMBER(Q51)),(X51*$B$3)/(Q51*$B$2),"---")</f>
        <v>-0.0710165644024142</v>
      </c>
      <c r="AF51" s="27" t="n">
        <f aca="false">IF(AND(ISNUMBER(Y51),ISNUMBER(R51)),(Y51*$B$3)/(R51*$B$2),"---")</f>
        <v>-0.0683579998931017</v>
      </c>
      <c r="AG51" s="27" t="n">
        <f aca="false">IF(AND(ISNUMBER(Z51),ISNUMBER(S51)),(Z51*$B$3)/(S51*$B$2),"---")</f>
        <v>-0.0516126825487213</v>
      </c>
      <c r="AH51" s="27" t="str">
        <f aca="false">IF(AND(ISNUMBER(AA51),ISNUMBER(T51)),(AA51*$B$3)/(T51*$B$2),"---")</f>
        <v>---</v>
      </c>
      <c r="AI51" s="27" t="str">
        <f aca="false">IF(AND(ISNUMBER(AB51),ISNUMBER(U51)),(AB51*$B$3)/(U51*$B$2),"---")</f>
        <v>---</v>
      </c>
      <c r="AK51" s="27" t="n">
        <f aca="false">AVERAGE(AD51:AI51)</f>
        <v>-0.0649036338807679</v>
      </c>
      <c r="AL51" s="27" t="n">
        <f aca="false">STDEV(AD51:AI51)</f>
        <v>0.00894083434726384</v>
      </c>
      <c r="AM51" s="27" t="e">
        <f aca="false">GEOMEAN(AD51:AI51)</f>
        <v>#VALUE!</v>
      </c>
      <c r="AN51" s="28" t="e">
        <f aca="false">EXP(STDEV(AP51:AU51))</f>
        <v>#DIV/0!</v>
      </c>
      <c r="AP51" s="27" t="e">
        <f aca="false">IF(ISNUMBER(AD51),LN(AD51),"---")</f>
        <v>#VALUE!</v>
      </c>
      <c r="AQ51" s="27" t="e">
        <f aca="false">IF(ISNUMBER(AE51),LN(AE51),"---")</f>
        <v>#VALUE!</v>
      </c>
      <c r="AR51" s="27" t="e">
        <f aca="false">IF(ISNUMBER(AF51),LN(AF51),"---")</f>
        <v>#VALUE!</v>
      </c>
      <c r="AS51" s="27" t="e">
        <f aca="false">IF(ISNUMBER(AG51),LN(AG51),"---")</f>
        <v>#VALUE!</v>
      </c>
      <c r="AT51" s="27" t="str">
        <f aca="false">IF(ISNUMBER(AH51),LN(AH51),"---")</f>
        <v>---</v>
      </c>
      <c r="AU51" s="27" t="str">
        <f aca="false">IF(ISNUMBER(AI51),LN(AI51),"---")</f>
        <v>---</v>
      </c>
    </row>
    <row r="52" customFormat="false" ht="14" hidden="false" customHeight="false" outlineLevel="0" collapsed="false">
      <c r="A52" s="0" t="s">
        <v>154</v>
      </c>
      <c r="B52" s="22" t="n">
        <f aca="false">'Raw Plate Reader Measurements'!$O$31</f>
        <v>0.054</v>
      </c>
      <c r="C52" s="22" t="n">
        <f aca="false">'Raw Plate Reader Measurements'!$O$32</f>
        <v>0.058</v>
      </c>
      <c r="D52" s="22" t="n">
        <f aca="false">'Raw Plate Reader Measurements'!$O$33</f>
        <v>0.055</v>
      </c>
      <c r="E52" s="22" t="n">
        <f aca="false">'Raw Plate Reader Measurements'!$O$34</f>
        <v>0.058</v>
      </c>
      <c r="F52" s="23"/>
      <c r="G52" s="23"/>
      <c r="I52" s="22" t="n">
        <f aca="false">'Raw Plate Reader Measurements'!$D$31</f>
        <v>44.72</v>
      </c>
      <c r="J52" s="22" t="n">
        <f aca="false">'Raw Plate Reader Measurements'!$D$32</f>
        <v>39.71</v>
      </c>
      <c r="K52" s="22" t="n">
        <f aca="false">'Raw Plate Reader Measurements'!$D$33</f>
        <v>49.54</v>
      </c>
      <c r="L52" s="22" t="n">
        <f aca="false">'Raw Plate Reader Measurements'!$D$34</f>
        <v>41.97</v>
      </c>
      <c r="M52" s="23"/>
      <c r="N52" s="23"/>
      <c r="P52" s="4" t="n">
        <f aca="false">IF(ISBLANK(B52),"---", B52-$B$9)</f>
        <v>-0.1555</v>
      </c>
      <c r="Q52" s="4" t="n">
        <f aca="false">IF(ISBLANK(C52),"---", C52-$B$9)</f>
        <v>-0.1515</v>
      </c>
      <c r="R52" s="4" t="n">
        <f aca="false">IF(ISBLANK(D52),"---", D52-$B$9)</f>
        <v>-0.1545</v>
      </c>
      <c r="S52" s="4" t="n">
        <f aca="false">IF(ISBLANK(E52),"---", E52-$B$9)</f>
        <v>-0.1515</v>
      </c>
      <c r="T52" s="4" t="str">
        <f aca="false">IF(ISBLANK(F52),"---", F52-$B$9)</f>
        <v>---</v>
      </c>
      <c r="U52" s="4" t="str">
        <f aca="false">IF(ISBLANK(G52),"---", G52-$B$9)</f>
        <v>---</v>
      </c>
      <c r="W52" s="4" t="n">
        <f aca="false">IF(ISBLANK(I52),"---",I52-$I$9)</f>
        <v>34.941</v>
      </c>
      <c r="X52" s="4" t="n">
        <f aca="false">IF(ISBLANK(J52),"---",J52-$I$9)</f>
        <v>29.931</v>
      </c>
      <c r="Y52" s="4" t="n">
        <f aca="false">IF(ISBLANK(K52),"---",K52-$I$9)</f>
        <v>39.761</v>
      </c>
      <c r="Z52" s="4" t="n">
        <f aca="false">IF(ISBLANK(L52),"---",L52-$I$9)</f>
        <v>32.191</v>
      </c>
      <c r="AA52" s="4" t="str">
        <f aca="false">IF(ISBLANK(M52),"---",M52-$I$9)</f>
        <v>---</v>
      </c>
      <c r="AB52" s="4" t="str">
        <f aca="false">IF(ISBLANK(N52),"---",N52-$I$9)</f>
        <v>---</v>
      </c>
      <c r="AD52" s="27" t="n">
        <f aca="false">IF(AND(ISNUMBER(W52),ISNUMBER(P52)),(W52*$B$3)/(P52*$B$2),"---")</f>
        <v>-0.241246869912533</v>
      </c>
      <c r="AE52" s="27" t="n">
        <f aca="false">IF(AND(ISNUMBER(X52),ISNUMBER(Q52)),(X52*$B$3)/(Q52*$B$2),"---")</f>
        <v>-0.21211205156514</v>
      </c>
      <c r="AF52" s="27" t="n">
        <f aca="false">IF(AND(ISNUMBER(Y52),ISNUMBER(R52)),(Y52*$B$3)/(R52*$B$2),"---")</f>
        <v>-0.276302977596185</v>
      </c>
      <c r="AG52" s="27" t="n">
        <f aca="false">IF(AND(ISNUMBER(Z52),ISNUMBER(S52)),(Z52*$B$3)/(S52*$B$2),"---")</f>
        <v>-0.228127996122196</v>
      </c>
      <c r="AH52" s="27" t="str">
        <f aca="false">IF(AND(ISNUMBER(AA52),ISNUMBER(T52)),(AA52*$B$3)/(T52*$B$2),"---")</f>
        <v>---</v>
      </c>
      <c r="AI52" s="27" t="str">
        <f aca="false">IF(AND(ISNUMBER(AB52),ISNUMBER(U52)),(AB52*$B$3)/(U52*$B$2),"---")</f>
        <v>---</v>
      </c>
      <c r="AK52" s="27" t="n">
        <f aca="false">AVERAGE(AD52:AI52)</f>
        <v>-0.239447473799014</v>
      </c>
      <c r="AL52" s="27" t="n">
        <f aca="false">STDEV(AD52:AI52)</f>
        <v>0.0273064209182675</v>
      </c>
      <c r="AM52" s="27" t="e">
        <f aca="false">GEOMEAN(AD52:AI52)</f>
        <v>#VALUE!</v>
      </c>
      <c r="AN52" s="28" t="e">
        <f aca="false">EXP(STDEV(AP52:AU52))</f>
        <v>#DIV/0!</v>
      </c>
      <c r="AP52" s="27" t="e">
        <f aca="false">IF(ISNUMBER(AD52),LN(AD52),"---")</f>
        <v>#VALUE!</v>
      </c>
      <c r="AQ52" s="27" t="e">
        <f aca="false">IF(ISNUMBER(AE52),LN(AE52),"---")</f>
        <v>#VALUE!</v>
      </c>
      <c r="AR52" s="27" t="e">
        <f aca="false">IF(ISNUMBER(AF52),LN(AF52),"---")</f>
        <v>#VALUE!</v>
      </c>
      <c r="AS52" s="27" t="e">
        <f aca="false">IF(ISNUMBER(AG52),LN(AG52),"---")</f>
        <v>#VALUE!</v>
      </c>
      <c r="AT52" s="27" t="str">
        <f aca="false">IF(ISNUMBER(AH52),LN(AH52),"---")</f>
        <v>---</v>
      </c>
      <c r="AU52" s="27" t="str">
        <f aca="false">IF(ISNUMBER(AI52),LN(AI52),"---")</f>
        <v>---</v>
      </c>
    </row>
    <row r="53" customFormat="false" ht="14" hidden="false" customHeight="false" outlineLevel="0" collapsed="false">
      <c r="A53" s="0" t="s">
        <v>155</v>
      </c>
      <c r="B53" s="22" t="n">
        <f aca="false">'Raw Plate Reader Measurements'!$P$27</f>
        <v>0.29</v>
      </c>
      <c r="C53" s="22" t="n">
        <f aca="false">'Raw Plate Reader Measurements'!$P$28</f>
        <v>0.317</v>
      </c>
      <c r="D53" s="22" t="n">
        <f aca="false">'Raw Plate Reader Measurements'!$P$29</f>
        <v>0.323</v>
      </c>
      <c r="E53" s="22" t="n">
        <f aca="false">'Raw Plate Reader Measurements'!$P$30</f>
        <v>0.315</v>
      </c>
      <c r="F53" s="23"/>
      <c r="G53" s="23"/>
      <c r="I53" s="22" t="n">
        <f aca="false">'Raw Plate Reader Measurements'!$E$27</f>
        <v>64.16</v>
      </c>
      <c r="J53" s="22" t="n">
        <f aca="false">'Raw Plate Reader Measurements'!$E$28</f>
        <v>57.77</v>
      </c>
      <c r="K53" s="22" t="n">
        <f aca="false">'Raw Plate Reader Measurements'!$E$29</f>
        <v>58.01</v>
      </c>
      <c r="L53" s="22" t="n">
        <f aca="false">'Raw Plate Reader Measurements'!$E$30</f>
        <v>56.35</v>
      </c>
      <c r="M53" s="23"/>
      <c r="N53" s="23"/>
      <c r="P53" s="4" t="n">
        <f aca="false">IF(ISBLANK(B53),"---", B53-$B$9)</f>
        <v>0.0805</v>
      </c>
      <c r="Q53" s="4" t="n">
        <f aca="false">IF(ISBLANK(C53),"---", C53-$B$9)</f>
        <v>0.1075</v>
      </c>
      <c r="R53" s="4" t="n">
        <f aca="false">IF(ISBLANK(D53),"---", D53-$B$9)</f>
        <v>0.1135</v>
      </c>
      <c r="S53" s="4" t="n">
        <f aca="false">IF(ISBLANK(E53),"---", E53-$B$9)</f>
        <v>0.1055</v>
      </c>
      <c r="T53" s="4" t="str">
        <f aca="false">IF(ISBLANK(F53),"---", F53-$B$9)</f>
        <v>---</v>
      </c>
      <c r="U53" s="4" t="str">
        <f aca="false">IF(ISBLANK(G53),"---", G53-$B$9)</f>
        <v>---</v>
      </c>
      <c r="W53" s="4" t="n">
        <f aca="false">IF(ISBLANK(I53),"---",I53-$I$9)</f>
        <v>54.381</v>
      </c>
      <c r="X53" s="4" t="n">
        <f aca="false">IF(ISBLANK(J53),"---",J53-$I$9)</f>
        <v>47.991</v>
      </c>
      <c r="Y53" s="4" t="n">
        <f aca="false">IF(ISBLANK(K53),"---",K53-$I$9)</f>
        <v>48.231</v>
      </c>
      <c r="Z53" s="4" t="n">
        <f aca="false">IF(ISBLANK(L53),"---",L53-$I$9)</f>
        <v>46.571</v>
      </c>
      <c r="AA53" s="4" t="str">
        <f aca="false">IF(ISBLANK(M53),"---",M53-$I$9)</f>
        <v>---</v>
      </c>
      <c r="AB53" s="4" t="str">
        <f aca="false">IF(ISBLANK(N53),"---",N53-$I$9)</f>
        <v>---</v>
      </c>
      <c r="AD53" s="27" t="n">
        <f aca="false">IF(AND(ISNUMBER(W53),ISNUMBER(P53)),(W53*$B$3)/(P53*$B$2),"---")</f>
        <v>0.725283937585985</v>
      </c>
      <c r="AE53" s="27" t="n">
        <f aca="false">IF(AND(ISNUMBER(X53),ISNUMBER(Q53)),(X53*$B$3)/(Q53*$B$2),"---")</f>
        <v>0.479300724752013</v>
      </c>
      <c r="AF53" s="27" t="n">
        <f aca="false">IF(AND(ISNUMBER(Y53),ISNUMBER(R53)),(Y53*$B$3)/(R53*$B$2),"---")</f>
        <v>0.456233483383088</v>
      </c>
      <c r="AG53" s="27" t="n">
        <f aca="false">IF(AND(ISNUMBER(Z53),ISNUMBER(S53)),(Z53*$B$3)/(S53*$B$2),"---")</f>
        <v>0.473936169634451</v>
      </c>
      <c r="AH53" s="27" t="str">
        <f aca="false">IF(AND(ISNUMBER(AA53),ISNUMBER(T53)),(AA53*$B$3)/(T53*$B$2),"---")</f>
        <v>---</v>
      </c>
      <c r="AI53" s="27" t="str">
        <f aca="false">IF(AND(ISNUMBER(AB53),ISNUMBER(U53)),(AB53*$B$3)/(U53*$B$2),"---")</f>
        <v>---</v>
      </c>
      <c r="AK53" s="27" t="n">
        <f aca="false">AVERAGE(AD53:AI53)</f>
        <v>0.533688578838884</v>
      </c>
      <c r="AL53" s="27" t="n">
        <f aca="false">STDEV(AD53:AI53)</f>
        <v>0.128109929856361</v>
      </c>
      <c r="AM53" s="27" t="n">
        <f aca="false">GEOMEAN(AD53:AI53)</f>
        <v>0.523607415695477</v>
      </c>
      <c r="AN53" s="28" t="n">
        <f aca="false">EXP(STDEV(AP53:AU53))</f>
        <v>1.24388168026588</v>
      </c>
      <c r="AP53" s="27" t="n">
        <f aca="false">IF(ISNUMBER(AD53),LN(AD53),"---")</f>
        <v>-0.321192062747992</v>
      </c>
      <c r="AQ53" s="27" t="n">
        <f aca="false">IF(ISNUMBER(AE53),LN(AE53),"---")</f>
        <v>-0.735427060712515</v>
      </c>
      <c r="AR53" s="27" t="n">
        <f aca="false">IF(ISNUMBER(AF53),LN(AF53),"---")</f>
        <v>-0.784750575544891</v>
      </c>
      <c r="AS53" s="27" t="n">
        <f aca="false">IF(ISNUMBER(AG53),LN(AG53),"---")</f>
        <v>-0.746682629573423</v>
      </c>
      <c r="AT53" s="27" t="str">
        <f aca="false">IF(ISNUMBER(AH53),LN(AH53),"---")</f>
        <v>---</v>
      </c>
      <c r="AU53" s="27" t="str">
        <f aca="false">IF(ISNUMBER(AI53),LN(AI53),"---")</f>
        <v>---</v>
      </c>
    </row>
    <row r="54" customFormat="false" ht="14" hidden="false" customHeight="false" outlineLevel="0" collapsed="false">
      <c r="A54" s="0" t="s">
        <v>156</v>
      </c>
      <c r="B54" s="22" t="n">
        <f aca="false">'Raw Plate Reader Measurements'!$P$31</f>
        <v>0.192</v>
      </c>
      <c r="C54" s="22" t="n">
        <f aca="false">'Raw Plate Reader Measurements'!$P$32</f>
        <v>0.165</v>
      </c>
      <c r="D54" s="22" t="n">
        <f aca="false">'Raw Plate Reader Measurements'!$P$33</f>
        <v>0.149</v>
      </c>
      <c r="E54" s="22" t="n">
        <f aca="false">'Raw Plate Reader Measurements'!$P$34</f>
        <v>0.131</v>
      </c>
      <c r="F54" s="23"/>
      <c r="G54" s="23"/>
      <c r="I54" s="22" t="n">
        <f aca="false">'Raw Plate Reader Measurements'!$E$31</f>
        <v>35.29</v>
      </c>
      <c r="J54" s="22" t="n">
        <f aca="false">'Raw Plate Reader Measurements'!$E$32</f>
        <v>31.66</v>
      </c>
      <c r="K54" s="22" t="n">
        <f aca="false">'Raw Plate Reader Measurements'!$E$33</f>
        <v>35.44</v>
      </c>
      <c r="L54" s="22" t="n">
        <f aca="false">'Raw Plate Reader Measurements'!$E$34</f>
        <v>34.81</v>
      </c>
      <c r="M54" s="23"/>
      <c r="N54" s="23"/>
      <c r="P54" s="4" t="n">
        <f aca="false">IF(ISBLANK(B54),"---", B54-$B$9)</f>
        <v>-0.0175</v>
      </c>
      <c r="Q54" s="4" t="n">
        <f aca="false">IF(ISBLANK(C54),"---", C54-$B$9)</f>
        <v>-0.0445</v>
      </c>
      <c r="R54" s="4" t="n">
        <f aca="false">IF(ISBLANK(D54),"---", D54-$B$9)</f>
        <v>-0.0605</v>
      </c>
      <c r="S54" s="4" t="n">
        <f aca="false">IF(ISBLANK(E54),"---", E54-$B$9)</f>
        <v>-0.0785</v>
      </c>
      <c r="T54" s="4" t="str">
        <f aca="false">IF(ISBLANK(F54),"---", F54-$B$9)</f>
        <v>---</v>
      </c>
      <c r="U54" s="4" t="str">
        <f aca="false">IF(ISBLANK(G54),"---", G54-$B$9)</f>
        <v>---</v>
      </c>
      <c r="W54" s="4" t="n">
        <f aca="false">IF(ISBLANK(I54),"---",I54-$I$9)</f>
        <v>25.511</v>
      </c>
      <c r="X54" s="4" t="n">
        <f aca="false">IF(ISBLANK(J54),"---",J54-$I$9)</f>
        <v>21.881</v>
      </c>
      <c r="Y54" s="4" t="n">
        <f aca="false">IF(ISBLANK(K54),"---",K54-$I$9)</f>
        <v>25.661</v>
      </c>
      <c r="Z54" s="4" t="n">
        <f aca="false">IF(ISBLANK(L54),"---",L54-$I$9)</f>
        <v>25.031</v>
      </c>
      <c r="AA54" s="4" t="str">
        <f aca="false">IF(ISBLANK(M54),"---",M54-$I$9)</f>
        <v>---</v>
      </c>
      <c r="AB54" s="4" t="str">
        <f aca="false">IF(ISBLANK(N54),"---",N54-$I$9)</f>
        <v>---</v>
      </c>
      <c r="AD54" s="27" t="n">
        <f aca="false">IF(AND(ISNUMBER(W54),ISNUMBER(P54)),(W54*$B$3)/(P54*$B$2),"---")</f>
        <v>-1.56511475048414</v>
      </c>
      <c r="AE54" s="27" t="n">
        <f aca="false">IF(AND(ISNUMBER(X54),ISNUMBER(Q54)),(X54*$B$3)/(Q54*$B$2),"---")</f>
        <v>-0.527914882690841</v>
      </c>
      <c r="AF54" s="27" t="n">
        <f aca="false">IF(AND(ISNUMBER(Y54),ISNUMBER(R54)),(Y54*$B$3)/(R54*$B$2),"---")</f>
        <v>-0.455381048209659</v>
      </c>
      <c r="AG54" s="27" t="n">
        <f aca="false">IF(AND(ISNUMBER(Z54),ISNUMBER(S54)),(Z54*$B$3)/(S54*$B$2),"---")</f>
        <v>-0.342346028371899</v>
      </c>
      <c r="AH54" s="27" t="str">
        <f aca="false">IF(AND(ISNUMBER(AA54),ISNUMBER(T54)),(AA54*$B$3)/(T54*$B$2),"---")</f>
        <v>---</v>
      </c>
      <c r="AI54" s="27" t="str">
        <f aca="false">IF(AND(ISNUMBER(AB54),ISNUMBER(U54)),(AB54*$B$3)/(U54*$B$2),"---")</f>
        <v>---</v>
      </c>
      <c r="AK54" s="27" t="n">
        <f aca="false">AVERAGE(AD54:AI54)</f>
        <v>-0.722689177439134</v>
      </c>
      <c r="AL54" s="27" t="n">
        <f aca="false">STDEV(AD54:AI54)</f>
        <v>0.566784032652484</v>
      </c>
      <c r="AM54" s="27" t="e">
        <f aca="false">GEOMEAN(AD54:AI54)</f>
        <v>#VALUE!</v>
      </c>
      <c r="AN54" s="28" t="e">
        <f aca="false">EXP(STDEV(AP54:AU54))</f>
        <v>#DIV/0!</v>
      </c>
      <c r="AP54" s="27" t="e">
        <f aca="false">IF(ISNUMBER(AD54),LN(AD54),"---")</f>
        <v>#VALUE!</v>
      </c>
      <c r="AQ54" s="27" t="e">
        <f aca="false">IF(ISNUMBER(AE54),LN(AE54),"---")</f>
        <v>#VALUE!</v>
      </c>
      <c r="AR54" s="27" t="e">
        <f aca="false">IF(ISNUMBER(AF54),LN(AF54),"---")</f>
        <v>#VALUE!</v>
      </c>
      <c r="AS54" s="27" t="e">
        <f aca="false">IF(ISNUMBER(AG54),LN(AG54),"---")</f>
        <v>#VALUE!</v>
      </c>
      <c r="AT54" s="27" t="str">
        <f aca="false">IF(ISNUMBER(AH54),LN(AH54),"---")</f>
        <v>---</v>
      </c>
      <c r="AU54" s="27" t="str">
        <f aca="false">IF(ISNUMBER(AI54),LN(AI54),"---")</f>
        <v>---</v>
      </c>
    </row>
    <row r="55" customFormat="false" ht="14" hidden="false" customHeight="false" outlineLevel="0" collapsed="false">
      <c r="A55" s="0" t="s">
        <v>157</v>
      </c>
      <c r="B55" s="22" t="n">
        <f aca="false">'Raw Plate Reader Measurements'!$Q$27</f>
        <v>0.25</v>
      </c>
      <c r="C55" s="22" t="n">
        <f aca="false">'Raw Plate Reader Measurements'!$Q$28</f>
        <v>0.272</v>
      </c>
      <c r="D55" s="22" t="n">
        <f aca="false">'Raw Plate Reader Measurements'!$Q$29</f>
        <v>0.274</v>
      </c>
      <c r="E55" s="22" t="n">
        <f aca="false">'Raw Plate Reader Measurements'!$Q$30</f>
        <v>0.268</v>
      </c>
      <c r="F55" s="23"/>
      <c r="G55" s="23"/>
      <c r="I55" s="22" t="n">
        <f aca="false">'Raw Plate Reader Measurements'!$F$27</f>
        <v>12.45</v>
      </c>
      <c r="J55" s="22" t="n">
        <f aca="false">'Raw Plate Reader Measurements'!$F$28</f>
        <v>10.43</v>
      </c>
      <c r="K55" s="22" t="n">
        <f aca="false">'Raw Plate Reader Measurements'!$F$29</f>
        <v>10.49</v>
      </c>
      <c r="L55" s="22" t="n">
        <f aca="false">'Raw Plate Reader Measurements'!$F$30</f>
        <v>9.819</v>
      </c>
      <c r="M55" s="23"/>
      <c r="N55" s="23"/>
      <c r="P55" s="4" t="n">
        <f aca="false">IF(ISBLANK(B55),"---", B55-$B$9)</f>
        <v>0.0405</v>
      </c>
      <c r="Q55" s="4" t="n">
        <f aca="false">IF(ISBLANK(C55),"---", C55-$B$9)</f>
        <v>0.0625</v>
      </c>
      <c r="R55" s="4" t="n">
        <f aca="false">IF(ISBLANK(D55),"---", D55-$B$9)</f>
        <v>0.0645</v>
      </c>
      <c r="S55" s="4" t="n">
        <f aca="false">IF(ISBLANK(E55),"---", E55-$B$9)</f>
        <v>0.0585</v>
      </c>
      <c r="T55" s="4" t="str">
        <f aca="false">IF(ISBLANK(F55),"---", F55-$B$9)</f>
        <v>---</v>
      </c>
      <c r="U55" s="4" t="str">
        <f aca="false">IF(ISBLANK(G55),"---", G55-$B$9)</f>
        <v>---</v>
      </c>
      <c r="W55" s="4" t="n">
        <f aca="false">IF(ISBLANK(I55),"---",I55-$I$9)</f>
        <v>2.671</v>
      </c>
      <c r="X55" s="4" t="n">
        <f aca="false">IF(ISBLANK(J55),"---",J55-$I$9)</f>
        <v>0.651</v>
      </c>
      <c r="Y55" s="4" t="n">
        <f aca="false">IF(ISBLANK(K55),"---",K55-$I$9)</f>
        <v>0.711</v>
      </c>
      <c r="Z55" s="4" t="n">
        <f aca="false">IF(ISBLANK(L55),"---",L55-$I$9)</f>
        <v>0.0400000000000009</v>
      </c>
      <c r="AA55" s="4" t="str">
        <f aca="false">IF(ISBLANK(M55),"---",M55-$I$9)</f>
        <v>---</v>
      </c>
      <c r="AB55" s="4" t="str">
        <f aca="false">IF(ISBLANK(N55),"---",N55-$I$9)</f>
        <v>---</v>
      </c>
      <c r="AD55" s="27" t="n">
        <f aca="false">IF(AND(ISNUMBER(W55),ISNUMBER(P55)),(W55*$B$3)/(P55*$B$2),"---")</f>
        <v>0.0708069055899922</v>
      </c>
      <c r="AE55" s="27" t="n">
        <f aca="false">IF(AND(ISNUMBER(X55),ISNUMBER(Q55)),(X55*$B$3)/(Q55*$B$2),"---")</f>
        <v>0.01118298446624</v>
      </c>
      <c r="AF55" s="27" t="n">
        <f aca="false">IF(AND(ISNUMBER(Y55),ISNUMBER(R55)),(Y55*$B$3)/(R55*$B$2),"---")</f>
        <v>0.0118349556965084</v>
      </c>
      <c r="AG55" s="27" t="n">
        <f aca="false">IF(AND(ISNUMBER(Z55),ISNUMBER(S55)),(Z55*$B$3)/(S55*$B$2),"---")</f>
        <v>0.000734109553103067</v>
      </c>
      <c r="AH55" s="27" t="str">
        <f aca="false">IF(AND(ISNUMBER(AA55),ISNUMBER(T55)),(AA55*$B$3)/(T55*$B$2),"---")</f>
        <v>---</v>
      </c>
      <c r="AI55" s="27" t="str">
        <f aca="false">IF(AND(ISNUMBER(AB55),ISNUMBER(U55)),(AB55*$B$3)/(U55*$B$2),"---")</f>
        <v>---</v>
      </c>
      <c r="AK55" s="27" t="n">
        <f aca="false">AVERAGE(AD55:AI55)</f>
        <v>0.0236397388264609</v>
      </c>
      <c r="AL55" s="27" t="n">
        <f aca="false">STDEV(AD55:AI55)</f>
        <v>0.0318534828385813</v>
      </c>
      <c r="AM55" s="27" t="n">
        <f aca="false">GEOMEAN(AD55:AI55)</f>
        <v>0.00910731194310841</v>
      </c>
      <c r="AN55" s="28" t="n">
        <f aca="false">EXP(STDEV(AP55:AU55))</f>
        <v>6.58543481794032</v>
      </c>
      <c r="AP55" s="27" t="n">
        <f aca="false">IF(ISNUMBER(AD55),LN(AD55),"---")</f>
        <v>-2.64779874645704</v>
      </c>
      <c r="AQ55" s="27" t="n">
        <f aca="false">IF(ISNUMBER(AE55),LN(AE55),"---")</f>
        <v>-4.49336189998829</v>
      </c>
      <c r="AR55" s="27" t="n">
        <f aca="false">IF(ISNUMBER(AF55),LN(AF55),"---")</f>
        <v>-4.43669777945299</v>
      </c>
      <c r="AS55" s="27" t="n">
        <f aca="false">IF(ISNUMBER(AG55),LN(AG55),"---")</f>
        <v>-7.21685228557835</v>
      </c>
      <c r="AT55" s="27" t="str">
        <f aca="false">IF(ISNUMBER(AH55),LN(AH55),"---")</f>
        <v>---</v>
      </c>
      <c r="AU55" s="27" t="str">
        <f aca="false">IF(ISNUMBER(AI55),LN(AI55),"---")</f>
        <v>---</v>
      </c>
    </row>
    <row r="56" customFormat="false" ht="14" hidden="false" customHeight="false" outlineLevel="0" collapsed="false">
      <c r="A56" s="0" t="s">
        <v>158</v>
      </c>
      <c r="B56" s="22" t="n">
        <f aca="false">'Raw Plate Reader Measurements'!$Q$31</f>
        <v>0.401</v>
      </c>
      <c r="C56" s="22" t="n">
        <f aca="false">'Raw Plate Reader Measurements'!$Q$32</f>
        <v>0.38</v>
      </c>
      <c r="D56" s="22" t="n">
        <f aca="false">'Raw Plate Reader Measurements'!$Q$33</f>
        <v>0.383</v>
      </c>
      <c r="E56" s="22" t="n">
        <f aca="false">'Raw Plate Reader Measurements'!$Q$34</f>
        <v>0.354</v>
      </c>
      <c r="F56" s="23"/>
      <c r="G56" s="23"/>
      <c r="I56" s="22" t="n">
        <f aca="false">'Raw Plate Reader Measurements'!$F$31</f>
        <v>10.78</v>
      </c>
      <c r="J56" s="22" t="n">
        <f aca="false">'Raw Plate Reader Measurements'!$F$32</f>
        <v>9.394</v>
      </c>
      <c r="K56" s="22" t="n">
        <f aca="false">'Raw Plate Reader Measurements'!$F$33</f>
        <v>10.57</v>
      </c>
      <c r="L56" s="22" t="n">
        <f aca="false">'Raw Plate Reader Measurements'!$F$34</f>
        <v>11.29</v>
      </c>
      <c r="M56" s="23"/>
      <c r="N56" s="23"/>
      <c r="P56" s="4" t="n">
        <f aca="false">IF(ISBLANK(B56),"---", B56-$B$9)</f>
        <v>0.1915</v>
      </c>
      <c r="Q56" s="4" t="n">
        <f aca="false">IF(ISBLANK(C56),"---", C56-$B$9)</f>
        <v>0.1705</v>
      </c>
      <c r="R56" s="4" t="n">
        <f aca="false">IF(ISBLANK(D56),"---", D56-$B$9)</f>
        <v>0.1735</v>
      </c>
      <c r="S56" s="4" t="n">
        <f aca="false">IF(ISBLANK(E56),"---", E56-$B$9)</f>
        <v>0.1445</v>
      </c>
      <c r="T56" s="4" t="str">
        <f aca="false">IF(ISBLANK(F56),"---", F56-$B$9)</f>
        <v>---</v>
      </c>
      <c r="U56" s="4" t="str">
        <f aca="false">IF(ISBLANK(G56),"---", G56-$B$9)</f>
        <v>---</v>
      </c>
      <c r="W56" s="4" t="n">
        <f aca="false">IF(ISBLANK(I56),"---",I56-$I$9)</f>
        <v>1.001</v>
      </c>
      <c r="X56" s="4" t="n">
        <f aca="false">IF(ISBLANK(J56),"---",J56-$I$9)</f>
        <v>-0.385</v>
      </c>
      <c r="Y56" s="4" t="n">
        <f aca="false">IF(ISBLANK(K56),"---",K56-$I$9)</f>
        <v>0.791</v>
      </c>
      <c r="Z56" s="4" t="n">
        <f aca="false">IF(ISBLANK(L56),"---",L56-$I$9)</f>
        <v>1.511</v>
      </c>
      <c r="AA56" s="4" t="str">
        <f aca="false">IF(ISBLANK(M56),"---",M56-$I$9)</f>
        <v>---</v>
      </c>
      <c r="AB56" s="4" t="str">
        <f aca="false">IF(ISBLANK(N56),"---",N56-$I$9)</f>
        <v>---</v>
      </c>
      <c r="AD56" s="27" t="n">
        <f aca="false">IF(AND(ISNUMBER(W56),ISNUMBER(P56)),(W56*$B$3)/(P56*$B$2),"---")</f>
        <v>0.005612056692609</v>
      </c>
      <c r="AE56" s="27" t="n">
        <f aca="false">IF(AND(ISNUMBER(X56),ISNUMBER(Q56)),(X56*$B$3)/(Q56*$B$2),"---")</f>
        <v>-0.0024243375967395</v>
      </c>
      <c r="AF56" s="27" t="n">
        <f aca="false">IF(AND(ISNUMBER(Y56),ISNUMBER(R56)),(Y56*$B$3)/(R56*$B$2),"---")</f>
        <v>0.00489478651376282</v>
      </c>
      <c r="AG56" s="27" t="n">
        <f aca="false">IF(AND(ISNUMBER(Z56),ISNUMBER(S56)),(Z56*$B$3)/(S56*$B$2),"---")</f>
        <v>0.011226732315262</v>
      </c>
      <c r="AH56" s="27" t="str">
        <f aca="false">IF(AND(ISNUMBER(AA56),ISNUMBER(T56)),(AA56*$B$3)/(T56*$B$2),"---")</f>
        <v>---</v>
      </c>
      <c r="AI56" s="27" t="str">
        <f aca="false">IF(AND(ISNUMBER(AB56),ISNUMBER(U56)),(AB56*$B$3)/(U56*$B$2),"---")</f>
        <v>---</v>
      </c>
      <c r="AK56" s="27" t="n">
        <f aca="false">AVERAGE(AD56:AI56)</f>
        <v>0.00482730948122358</v>
      </c>
      <c r="AL56" s="27" t="n">
        <f aca="false">STDEV(AD56:AI56)</f>
        <v>0.00560236198068399</v>
      </c>
      <c r="AM56" s="27" t="e">
        <f aca="false">GEOMEAN(AD56:AI56)</f>
        <v>#VALUE!</v>
      </c>
      <c r="AN56" s="28" t="n">
        <f aca="false">EXP(STDEV(AP56:AU56))</f>
        <v>1</v>
      </c>
      <c r="AP56" s="27" t="n">
        <f aca="false">IF(ISNUMBER(AD56),LN(AD56),"---")</f>
        <v>-5.18283801475998</v>
      </c>
      <c r="AQ56" s="27" t="e">
        <f aca="false">IF(ISNUMBER(AE56),LN(AE56),"---")</f>
        <v>#VALUE!</v>
      </c>
      <c r="AR56" s="27" t="n">
        <f aca="false">IF(ISNUMBER(AF56),LN(AF56),"---")</f>
        <v>-5.31958461707376</v>
      </c>
      <c r="AS56" s="27" t="n">
        <f aca="false">IF(ISNUMBER(AG56),LN(AG56),"---")</f>
        <v>-4.48945753073425</v>
      </c>
      <c r="AT56" s="27" t="str">
        <f aca="false">IF(ISNUMBER(AH56),LN(AH56),"---")</f>
        <v>---</v>
      </c>
      <c r="AU56" s="27" t="str">
        <f aca="false">IF(ISNUMBER(AI56),LN(AI56),"---")</f>
        <v>---</v>
      </c>
    </row>
    <row r="57" customFormat="false" ht="14" hidden="false" customHeight="false" outlineLevel="0" collapsed="false">
      <c r="A57" s="0" t="s">
        <v>159</v>
      </c>
      <c r="B57" s="22" t="n">
        <f aca="false">'Raw Plate Reader Measurements'!$R$27</f>
        <v>0.062</v>
      </c>
      <c r="C57" s="22" t="n">
        <f aca="false">'Raw Plate Reader Measurements'!$R$28</f>
        <v>0.064</v>
      </c>
      <c r="D57" s="22" t="n">
        <f aca="false">'Raw Plate Reader Measurements'!$R$29</f>
        <v>0.061</v>
      </c>
      <c r="E57" s="22" t="n">
        <f aca="false">'Raw Plate Reader Measurements'!$R$30</f>
        <v>0.061</v>
      </c>
      <c r="F57" s="23"/>
      <c r="G57" s="23"/>
      <c r="I57" s="22" t="n">
        <f aca="false">'Raw Plate Reader Measurements'!$G$27</f>
        <v>20.08</v>
      </c>
      <c r="J57" s="22" t="n">
        <f aca="false">'Raw Plate Reader Measurements'!$G$28</f>
        <v>22.17</v>
      </c>
      <c r="K57" s="22" t="n">
        <f aca="false">'Raw Plate Reader Measurements'!$G$29</f>
        <v>21</v>
      </c>
      <c r="L57" s="22" t="n">
        <f aca="false">'Raw Plate Reader Measurements'!$G$30</f>
        <v>22.52</v>
      </c>
      <c r="M57" s="23"/>
      <c r="N57" s="23"/>
      <c r="P57" s="4" t="n">
        <f aca="false">IF(ISBLANK(B57),"---", B57-$B$9)</f>
        <v>-0.1475</v>
      </c>
      <c r="Q57" s="4" t="n">
        <f aca="false">IF(ISBLANK(C57),"---", C57-$B$9)</f>
        <v>-0.1455</v>
      </c>
      <c r="R57" s="4" t="n">
        <f aca="false">IF(ISBLANK(D57),"---", D57-$B$9)</f>
        <v>-0.1485</v>
      </c>
      <c r="S57" s="4" t="n">
        <f aca="false">IF(ISBLANK(E57),"---", E57-$B$9)</f>
        <v>-0.1485</v>
      </c>
      <c r="T57" s="4" t="str">
        <f aca="false">IF(ISBLANK(F57),"---", F57-$B$9)</f>
        <v>---</v>
      </c>
      <c r="U57" s="4" t="str">
        <f aca="false">IF(ISBLANK(G57),"---", G57-$B$9)</f>
        <v>---</v>
      </c>
      <c r="W57" s="4" t="n">
        <f aca="false">IF(ISBLANK(I57),"---",I57-$I$9)</f>
        <v>10.301</v>
      </c>
      <c r="X57" s="4" t="n">
        <f aca="false">IF(ISBLANK(J57),"---",J57-$I$9)</f>
        <v>12.391</v>
      </c>
      <c r="Y57" s="4" t="n">
        <f aca="false">IF(ISBLANK(K57),"---",K57-$I$9)</f>
        <v>11.221</v>
      </c>
      <c r="Z57" s="4" t="n">
        <f aca="false">IF(ISBLANK(L57),"---",L57-$I$9)</f>
        <v>12.741</v>
      </c>
      <c r="AA57" s="4" t="str">
        <f aca="false">IF(ISBLANK(M57),"---",M57-$I$9)</f>
        <v>---</v>
      </c>
      <c r="AB57" s="4" t="str">
        <f aca="false">IF(ISBLANK(N57),"---",N57-$I$9)</f>
        <v>---</v>
      </c>
      <c r="AD57" s="27" t="n">
        <f aca="false">IF(AND(ISNUMBER(W57),ISNUMBER(P57)),(W57*$B$3)/(P57*$B$2),"---")</f>
        <v>-0.0749797723103558</v>
      </c>
      <c r="AE57" s="27" t="n">
        <f aca="false">IF(AND(ISNUMBER(X57),ISNUMBER(Q57)),(X57*$B$3)/(Q57*$B$2),"---")</f>
        <v>-0.0914323988215195</v>
      </c>
      <c r="AF57" s="27" t="n">
        <f aca="false">IF(AND(ISNUMBER(Y57),ISNUMBER(R57)),(Y57*$B$3)/(R57*$B$2),"---")</f>
        <v>-0.0811263354846978</v>
      </c>
      <c r="AG57" s="27" t="n">
        <f aca="false">IF(AND(ISNUMBER(Z57),ISNUMBER(S57)),(Z57*$B$3)/(S57*$B$2),"---")</f>
        <v>-0.0921157330372101</v>
      </c>
      <c r="AH57" s="27" t="str">
        <f aca="false">IF(AND(ISNUMBER(AA57),ISNUMBER(T57)),(AA57*$B$3)/(T57*$B$2),"---")</f>
        <v>---</v>
      </c>
      <c r="AI57" s="27" t="str">
        <f aca="false">IF(AND(ISNUMBER(AB57),ISNUMBER(U57)),(AB57*$B$3)/(U57*$B$2),"---")</f>
        <v>---</v>
      </c>
      <c r="AK57" s="27" t="n">
        <f aca="false">AVERAGE(AD57:AI57)</f>
        <v>-0.0849135599134458</v>
      </c>
      <c r="AL57" s="27" t="n">
        <f aca="false">STDEV(AD57:AI57)</f>
        <v>0.00831444051898261</v>
      </c>
      <c r="AM57" s="27" t="e">
        <f aca="false">GEOMEAN(AD57:AI57)</f>
        <v>#VALUE!</v>
      </c>
      <c r="AN57" s="28" t="e">
        <f aca="false">EXP(STDEV(AP57:AU57))</f>
        <v>#DIV/0!</v>
      </c>
      <c r="AP57" s="27" t="e">
        <f aca="false">IF(ISNUMBER(AD57),LN(AD57),"---")</f>
        <v>#VALUE!</v>
      </c>
      <c r="AQ57" s="27" t="e">
        <f aca="false">IF(ISNUMBER(AE57),LN(AE57),"---")</f>
        <v>#VALUE!</v>
      </c>
      <c r="AR57" s="27" t="e">
        <f aca="false">IF(ISNUMBER(AF57),LN(AF57),"---")</f>
        <v>#VALUE!</v>
      </c>
      <c r="AS57" s="27" t="e">
        <f aca="false">IF(ISNUMBER(AG57),LN(AG57),"---")</f>
        <v>#VALUE!</v>
      </c>
      <c r="AT57" s="27" t="str">
        <f aca="false">IF(ISNUMBER(AH57),LN(AH57),"---")</f>
        <v>---</v>
      </c>
      <c r="AU57" s="27" t="str">
        <f aca="false">IF(ISNUMBER(AI57),LN(AI57),"---")</f>
        <v>---</v>
      </c>
    </row>
    <row r="58" customFormat="false" ht="14" hidden="false" customHeight="false" outlineLevel="0" collapsed="false">
      <c r="A58" s="0" t="s">
        <v>160</v>
      </c>
      <c r="B58" s="22" t="n">
        <f aca="false">'Raw Plate Reader Measurements'!$R$31</f>
        <v>0.07</v>
      </c>
      <c r="C58" s="22" t="n">
        <f aca="false">'Raw Plate Reader Measurements'!$R$32</f>
        <v>0.064</v>
      </c>
      <c r="D58" s="22" t="n">
        <f aca="false">'Raw Plate Reader Measurements'!$R$33</f>
        <v>0.071</v>
      </c>
      <c r="E58" s="22" t="n">
        <f aca="false">'Raw Plate Reader Measurements'!$R$34</f>
        <v>0.071</v>
      </c>
      <c r="F58" s="23"/>
      <c r="G58" s="23"/>
      <c r="I58" s="22" t="n">
        <f aca="false">'Raw Plate Reader Measurements'!$G$31</f>
        <v>24.64</v>
      </c>
      <c r="J58" s="22" t="n">
        <f aca="false">'Raw Plate Reader Measurements'!$G$32</f>
        <v>24.47</v>
      </c>
      <c r="K58" s="22" t="n">
        <f aca="false">'Raw Plate Reader Measurements'!$G$33</f>
        <v>25.43</v>
      </c>
      <c r="L58" s="22" t="n">
        <f aca="false">'Raw Plate Reader Measurements'!$G$34</f>
        <v>23.81</v>
      </c>
      <c r="M58" s="23"/>
      <c r="N58" s="23"/>
      <c r="P58" s="4" t="n">
        <f aca="false">IF(ISBLANK(B58),"---", B58-$B$9)</f>
        <v>-0.1395</v>
      </c>
      <c r="Q58" s="4" t="n">
        <f aca="false">IF(ISBLANK(C58),"---", C58-$B$9)</f>
        <v>-0.1455</v>
      </c>
      <c r="R58" s="4" t="n">
        <f aca="false">IF(ISBLANK(D58),"---", D58-$B$9)</f>
        <v>-0.1385</v>
      </c>
      <c r="S58" s="4" t="n">
        <f aca="false">IF(ISBLANK(E58),"---", E58-$B$9)</f>
        <v>-0.1385</v>
      </c>
      <c r="T58" s="4" t="str">
        <f aca="false">IF(ISBLANK(F58),"---", F58-$B$9)</f>
        <v>---</v>
      </c>
      <c r="U58" s="4" t="str">
        <f aca="false">IF(ISBLANK(G58),"---", G58-$B$9)</f>
        <v>---</v>
      </c>
      <c r="W58" s="4" t="n">
        <f aca="false">IF(ISBLANK(I58),"---",I58-$I$9)</f>
        <v>14.861</v>
      </c>
      <c r="X58" s="4" t="n">
        <f aca="false">IF(ISBLANK(J58),"---",J58-$I$9)</f>
        <v>14.691</v>
      </c>
      <c r="Y58" s="4" t="n">
        <f aca="false">IF(ISBLANK(K58),"---",K58-$I$9)</f>
        <v>15.651</v>
      </c>
      <c r="Z58" s="4" t="n">
        <f aca="false">IF(ISBLANK(L58),"---",L58-$I$9)</f>
        <v>14.031</v>
      </c>
      <c r="AA58" s="4" t="str">
        <f aca="false">IF(ISBLANK(M58),"---",M58-$I$9)</f>
        <v>---</v>
      </c>
      <c r="AB58" s="4" t="str">
        <f aca="false">IF(ISBLANK(N58),"---",N58-$I$9)</f>
        <v>---</v>
      </c>
      <c r="AD58" s="27" t="n">
        <f aca="false">IF(AND(ISNUMBER(W58),ISNUMBER(P58)),(W58*$B$3)/(P58*$B$2),"---")</f>
        <v>-0.114374860397288</v>
      </c>
      <c r="AE58" s="27" t="n">
        <f aca="false">IF(AND(ISNUMBER(X58),ISNUMBER(Q58)),(X58*$B$3)/(Q58*$B$2),"---")</f>
        <v>-0.108403952149701</v>
      </c>
      <c r="AF58" s="27" t="n">
        <f aca="false">IF(AND(ISNUMBER(Y58),ISNUMBER(R58)),(Y58*$B$3)/(R58*$B$2),"---")</f>
        <v>-0.12132465595912</v>
      </c>
      <c r="AG58" s="27" t="n">
        <f aca="false">IF(AND(ISNUMBER(Z58),ISNUMBER(S58)),(Z58*$B$3)/(S58*$B$2),"---")</f>
        <v>-0.10876661221407</v>
      </c>
      <c r="AH58" s="27" t="str">
        <f aca="false">IF(AND(ISNUMBER(AA58),ISNUMBER(T58)),(AA58*$B$3)/(T58*$B$2),"---")</f>
        <v>---</v>
      </c>
      <c r="AI58" s="27" t="str">
        <f aca="false">IF(AND(ISNUMBER(AB58),ISNUMBER(U58)),(AB58*$B$3)/(U58*$B$2),"---")</f>
        <v>---</v>
      </c>
      <c r="AK58" s="27" t="n">
        <f aca="false">AVERAGE(AD58:AI58)</f>
        <v>-0.113217520180045</v>
      </c>
      <c r="AL58" s="27" t="n">
        <f aca="false">STDEV(AD58:AI58)</f>
        <v>0.00605656959626317</v>
      </c>
      <c r="AM58" s="27" t="e">
        <f aca="false">GEOMEAN(AD58:AI58)</f>
        <v>#VALUE!</v>
      </c>
      <c r="AN58" s="28" t="e">
        <f aca="false">EXP(STDEV(AP58:AU58))</f>
        <v>#DIV/0!</v>
      </c>
      <c r="AP58" s="27" t="e">
        <f aca="false">IF(ISNUMBER(AD58),LN(AD58),"---")</f>
        <v>#VALUE!</v>
      </c>
      <c r="AQ58" s="27" t="e">
        <f aca="false">IF(ISNUMBER(AE58),LN(AE58),"---")</f>
        <v>#VALUE!</v>
      </c>
      <c r="AR58" s="27" t="e">
        <f aca="false">IF(ISNUMBER(AF58),LN(AF58),"---")</f>
        <v>#VALUE!</v>
      </c>
      <c r="AS58" s="27" t="e">
        <f aca="false">IF(ISNUMBER(AG58),LN(AG58),"---")</f>
        <v>#VALUE!</v>
      </c>
      <c r="AT58" s="27" t="str">
        <f aca="false">IF(ISNUMBER(AH58),LN(AH58),"---")</f>
        <v>---</v>
      </c>
      <c r="AU58" s="27" t="str">
        <f aca="false">IF(ISNUMBER(AI58),LN(AI58),"---")</f>
        <v>---</v>
      </c>
    </row>
    <row r="59" customFormat="false" ht="14" hidden="false" customHeight="false" outlineLevel="0" collapsed="false">
      <c r="A59" s="0" t="s">
        <v>161</v>
      </c>
      <c r="B59" s="22" t="n">
        <f aca="false">'Raw Plate Reader Measurements'!$S$27</f>
        <v>0.32</v>
      </c>
      <c r="C59" s="22" t="n">
        <f aca="false">'Raw Plate Reader Measurements'!$S$28</f>
        <v>0.346</v>
      </c>
      <c r="D59" s="22" t="n">
        <f aca="false">'Raw Plate Reader Measurements'!$S$29</f>
        <v>0.364</v>
      </c>
      <c r="E59" s="22" t="n">
        <f aca="false">'Raw Plate Reader Measurements'!$S$30</f>
        <v>0.37</v>
      </c>
      <c r="F59" s="23"/>
      <c r="G59" s="23"/>
      <c r="I59" s="22" t="n">
        <f aca="false">'Raw Plate Reader Measurements'!$H$27</f>
        <v>25.07</v>
      </c>
      <c r="J59" s="22" t="n">
        <f aca="false">'Raw Plate Reader Measurements'!$H$28</f>
        <v>23.84</v>
      </c>
      <c r="K59" s="22" t="n">
        <f aca="false">'Raw Plate Reader Measurements'!$H$29</f>
        <v>22.85</v>
      </c>
      <c r="L59" s="22" t="n">
        <f aca="false">'Raw Plate Reader Measurements'!$H$30</f>
        <v>20.44</v>
      </c>
      <c r="M59" s="23"/>
      <c r="N59" s="23"/>
      <c r="P59" s="4" t="n">
        <f aca="false">IF(ISBLANK(B59),"---", B59-$B$9)</f>
        <v>0.1105</v>
      </c>
      <c r="Q59" s="4" t="n">
        <f aca="false">IF(ISBLANK(C59),"---", C59-$B$9)</f>
        <v>0.1365</v>
      </c>
      <c r="R59" s="4" t="n">
        <f aca="false">IF(ISBLANK(D59),"---", D59-$B$9)</f>
        <v>0.1545</v>
      </c>
      <c r="S59" s="4" t="n">
        <f aca="false">IF(ISBLANK(E59),"---", E59-$B$9)</f>
        <v>0.1605</v>
      </c>
      <c r="T59" s="4" t="str">
        <f aca="false">IF(ISBLANK(F59),"---", F59-$B$9)</f>
        <v>---</v>
      </c>
      <c r="U59" s="4" t="str">
        <f aca="false">IF(ISBLANK(G59),"---", G59-$B$9)</f>
        <v>---</v>
      </c>
      <c r="W59" s="4" t="n">
        <f aca="false">IF(ISBLANK(I59),"---",I59-$I$9)</f>
        <v>15.291</v>
      </c>
      <c r="X59" s="4" t="n">
        <f aca="false">IF(ISBLANK(J59),"---",J59-$I$9)</f>
        <v>14.061</v>
      </c>
      <c r="Y59" s="4" t="n">
        <f aca="false">IF(ISBLANK(K59),"---",K59-$I$9)</f>
        <v>13.071</v>
      </c>
      <c r="Z59" s="4" t="n">
        <f aca="false">IF(ISBLANK(L59),"---",L59-$I$9)</f>
        <v>10.661</v>
      </c>
      <c r="AA59" s="4" t="str">
        <f aca="false">IF(ISBLANK(M59),"---",M59-$I$9)</f>
        <v>---</v>
      </c>
      <c r="AB59" s="4" t="str">
        <f aca="false">IF(ISBLANK(N59),"---",N59-$I$9)</f>
        <v>---</v>
      </c>
      <c r="AD59" s="27" t="n">
        <f aca="false">IF(AND(ISNUMBER(W59),ISNUMBER(P59)),(W59*$B$3)/(P59*$B$2),"---")</f>
        <v>0.148569739100719</v>
      </c>
      <c r="AE59" s="27" t="n">
        <f aca="false">IF(AND(ISNUMBER(X59),ISNUMBER(Q59)),(X59*$B$3)/(Q59*$B$2),"---")</f>
        <v>0.110596225994807</v>
      </c>
      <c r="AF59" s="27" t="n">
        <f aca="false">IF(AND(ISNUMBER(Y59),ISNUMBER(R59)),(Y59*$B$3)/(R59*$B$2),"---")</f>
        <v>0.0908316244601428</v>
      </c>
      <c r="AG59" s="27" t="n">
        <f aca="false">IF(AND(ISNUMBER(Z59),ISNUMBER(S59)),(Z59*$B$3)/(S59*$B$2),"---")</f>
        <v>0.071314798102718</v>
      </c>
      <c r="AH59" s="27" t="str">
        <f aca="false">IF(AND(ISNUMBER(AA59),ISNUMBER(T59)),(AA59*$B$3)/(T59*$B$2),"---")</f>
        <v>---</v>
      </c>
      <c r="AI59" s="27" t="str">
        <f aca="false">IF(AND(ISNUMBER(AB59),ISNUMBER(U59)),(AB59*$B$3)/(U59*$B$2),"---")</f>
        <v>---</v>
      </c>
      <c r="AK59" s="27" t="n">
        <f aca="false">AVERAGE(AD59:AI59)</f>
        <v>0.105328096914597</v>
      </c>
      <c r="AL59" s="27" t="n">
        <f aca="false">STDEV(AD59:AI59)</f>
        <v>0.03298810398031</v>
      </c>
      <c r="AM59" s="27" t="n">
        <f aca="false">GEOMEAN(AD59:AI59)</f>
        <v>0.101571496597979</v>
      </c>
      <c r="AN59" s="28" t="n">
        <f aca="false">EXP(STDEV(AP59:AU59))</f>
        <v>1.36425404685526</v>
      </c>
      <c r="AP59" s="27" t="n">
        <f aca="false">IF(ISNUMBER(AD59),LN(AD59),"---")</f>
        <v>-1.90670080740416</v>
      </c>
      <c r="AQ59" s="27" t="n">
        <f aca="false">IF(ISNUMBER(AE59),LN(AE59),"---")</f>
        <v>-2.2018693134887</v>
      </c>
      <c r="AR59" s="27" t="n">
        <f aca="false">IF(ISNUMBER(AF59),LN(AF59),"---")</f>
        <v>-2.39874776700675</v>
      </c>
      <c r="AS59" s="27" t="n">
        <f aca="false">IF(ISNUMBER(AG59),LN(AG59),"---")</f>
        <v>-2.6406514260741</v>
      </c>
      <c r="AT59" s="27" t="str">
        <f aca="false">IF(ISNUMBER(AH59),LN(AH59),"---")</f>
        <v>---</v>
      </c>
      <c r="AU59" s="27" t="str">
        <f aca="false">IF(ISNUMBER(AI59),LN(AI59),"---")</f>
        <v>---</v>
      </c>
    </row>
    <row r="60" customFormat="false" ht="14" hidden="false" customHeight="false" outlineLevel="0" collapsed="false">
      <c r="A60" s="0" t="s">
        <v>162</v>
      </c>
      <c r="B60" s="22" t="n">
        <f aca="false">'Raw Plate Reader Measurements'!$S$31</f>
        <v>0.403</v>
      </c>
      <c r="C60" s="22" t="n">
        <f aca="false">'Raw Plate Reader Measurements'!$S$32</f>
        <v>0.37</v>
      </c>
      <c r="D60" s="22" t="n">
        <f aca="false">'Raw Plate Reader Measurements'!$S$33</f>
        <v>0.382</v>
      </c>
      <c r="E60" s="22" t="n">
        <f aca="false">'Raw Plate Reader Measurements'!$S$34</f>
        <v>0.351</v>
      </c>
      <c r="F60" s="23"/>
      <c r="G60" s="23"/>
      <c r="I60" s="22" t="n">
        <f aca="false">'Raw Plate Reader Measurements'!$H$31</f>
        <v>22.28</v>
      </c>
      <c r="J60" s="22" t="n">
        <f aca="false">'Raw Plate Reader Measurements'!$H$32</f>
        <v>24.72</v>
      </c>
      <c r="K60" s="22" t="n">
        <f aca="false">'Raw Plate Reader Measurements'!$H$33</f>
        <v>26.93</v>
      </c>
      <c r="L60" s="22" t="n">
        <f aca="false">'Raw Plate Reader Measurements'!$H$34</f>
        <v>29.24</v>
      </c>
      <c r="M60" s="23"/>
      <c r="N60" s="23"/>
      <c r="P60" s="4" t="n">
        <f aca="false">IF(ISBLANK(B60),"---", B60-$B$9)</f>
        <v>0.1935</v>
      </c>
      <c r="Q60" s="4" t="n">
        <f aca="false">IF(ISBLANK(C60),"---", C60-$B$9)</f>
        <v>0.1605</v>
      </c>
      <c r="R60" s="4" t="n">
        <f aca="false">IF(ISBLANK(D60),"---", D60-$B$9)</f>
        <v>0.1725</v>
      </c>
      <c r="S60" s="4" t="n">
        <f aca="false">IF(ISBLANK(E60),"---", E60-$B$9)</f>
        <v>0.1415</v>
      </c>
      <c r="T60" s="4" t="str">
        <f aca="false">IF(ISBLANK(F60),"---", F60-$B$9)</f>
        <v>---</v>
      </c>
      <c r="U60" s="4" t="str">
        <f aca="false">IF(ISBLANK(G60),"---", G60-$B$9)</f>
        <v>---</v>
      </c>
      <c r="W60" s="4" t="n">
        <f aca="false">IF(ISBLANK(I60),"---",I60-$I$9)</f>
        <v>12.501</v>
      </c>
      <c r="X60" s="4" t="n">
        <f aca="false">IF(ISBLANK(J60),"---",J60-$I$9)</f>
        <v>14.941</v>
      </c>
      <c r="Y60" s="4" t="n">
        <f aca="false">IF(ISBLANK(K60),"---",K60-$I$9)</f>
        <v>17.151</v>
      </c>
      <c r="Z60" s="4" t="n">
        <f aca="false">IF(ISBLANK(L60),"---",L60-$I$9)</f>
        <v>19.461</v>
      </c>
      <c r="AA60" s="4" t="str">
        <f aca="false">IF(ISBLANK(M60),"---",M60-$I$9)</f>
        <v>---</v>
      </c>
      <c r="AB60" s="4" t="str">
        <f aca="false">IF(ISBLANK(N60),"---",N60-$I$9)</f>
        <v>---</v>
      </c>
      <c r="AD60" s="27" t="n">
        <f aca="false">IF(AND(ISNUMBER(W60),ISNUMBER(P60)),(W60*$B$3)/(P60*$B$2),"---")</f>
        <v>0.069361828955486</v>
      </c>
      <c r="AE60" s="27" t="n">
        <f aca="false">IF(AND(ISNUMBER(X60),ISNUMBER(Q60)),(X60*$B$3)/(Q60*$B$2),"---")</f>
        <v>0.0999450706737369</v>
      </c>
      <c r="AF60" s="27" t="n">
        <f aca="false">IF(AND(ISNUMBER(Y60),ISNUMBER(R60)),(Y60*$B$3)/(R60*$B$2),"---")</f>
        <v>0.106747348883814</v>
      </c>
      <c r="AG60" s="27" t="n">
        <f aca="false">IF(AND(ISNUMBER(Z60),ISNUMBER(S60)),(Z60*$B$3)/(S60*$B$2),"---")</f>
        <v>0.147660883702632</v>
      </c>
      <c r="AH60" s="27" t="str">
        <f aca="false">IF(AND(ISNUMBER(AA60),ISNUMBER(T60)),(AA60*$B$3)/(T60*$B$2),"---")</f>
        <v>---</v>
      </c>
      <c r="AI60" s="27" t="str">
        <f aca="false">IF(AND(ISNUMBER(AB60),ISNUMBER(U60)),(AB60*$B$3)/(U60*$B$2),"---")</f>
        <v>---</v>
      </c>
      <c r="AK60" s="27" t="n">
        <f aca="false">AVERAGE(AD60:AI60)</f>
        <v>0.105928783053917</v>
      </c>
      <c r="AL60" s="27" t="n">
        <f aca="false">STDEV(AD60:AI60)</f>
        <v>0.0322241380565246</v>
      </c>
      <c r="AM60" s="27" t="n">
        <f aca="false">GEOMEAN(AD60:AI60)</f>
        <v>0.102241242626222</v>
      </c>
      <c r="AN60" s="28" t="n">
        <f aca="false">EXP(STDEV(AP60:AU60))</f>
        <v>1.3632317810616</v>
      </c>
      <c r="AP60" s="27" t="n">
        <f aca="false">IF(ISNUMBER(AD60),LN(AD60),"---")</f>
        <v>-2.66841857783378</v>
      </c>
      <c r="AQ60" s="27" t="n">
        <f aca="false">IF(ISNUMBER(AE60),LN(AE60),"---")</f>
        <v>-2.30313453717349</v>
      </c>
      <c r="AR60" s="27" t="n">
        <f aca="false">IF(ISNUMBER(AF60),LN(AF60),"---")</f>
        <v>-2.23729046199384</v>
      </c>
      <c r="AS60" s="27" t="n">
        <f aca="false">IF(ISNUMBER(AG60),LN(AG60),"---")</f>
        <v>-1.91283696065663</v>
      </c>
      <c r="AT60" s="27" t="str">
        <f aca="false">IF(ISNUMBER(AH60),LN(AH60),"---")</f>
        <v>---</v>
      </c>
      <c r="AU60" s="27" t="str">
        <f aca="false">IF(ISNUMBER(AI60),LN(AI60),"---")</f>
        <v>---</v>
      </c>
    </row>
    <row r="61" customFormat="false" ht="14" hidden="false" customHeight="false" outlineLevel="0" collapsed="false">
      <c r="A61" s="0" t="s">
        <v>163</v>
      </c>
      <c r="B61" s="22" t="n">
        <f aca="false">'Raw Plate Reader Measurements'!$T$27</f>
        <v>0.361</v>
      </c>
      <c r="C61" s="22" t="n">
        <f aca="false">'Raw Plate Reader Measurements'!$T$28</f>
        <v>0.403</v>
      </c>
      <c r="D61" s="22" t="n">
        <f aca="false">'Raw Plate Reader Measurements'!$T$29</f>
        <v>0.41</v>
      </c>
      <c r="E61" s="22" t="n">
        <f aca="false">'Raw Plate Reader Measurements'!$T$30</f>
        <v>0.436</v>
      </c>
      <c r="F61" s="23"/>
      <c r="G61" s="23"/>
      <c r="I61" s="22" t="n">
        <f aca="false">'Raw Plate Reader Measurements'!$I$27</f>
        <v>11.26</v>
      </c>
      <c r="J61" s="22" t="n">
        <f aca="false">'Raw Plate Reader Measurements'!$I$28</f>
        <v>11.15</v>
      </c>
      <c r="K61" s="22" t="n">
        <f aca="false">'Raw Plate Reader Measurements'!$I$29</f>
        <v>10.17</v>
      </c>
      <c r="L61" s="22" t="n">
        <f aca="false">'Raw Plate Reader Measurements'!$I$30</f>
        <v>8.807</v>
      </c>
      <c r="M61" s="23"/>
      <c r="N61" s="23"/>
      <c r="P61" s="4" t="n">
        <f aca="false">IF(ISBLANK(B61),"---", B61-$B$9)</f>
        <v>0.1515</v>
      </c>
      <c r="Q61" s="4" t="n">
        <f aca="false">IF(ISBLANK(C61),"---", C61-$B$9)</f>
        <v>0.1935</v>
      </c>
      <c r="R61" s="4" t="n">
        <f aca="false">IF(ISBLANK(D61),"---", D61-$B$9)</f>
        <v>0.2005</v>
      </c>
      <c r="S61" s="4" t="n">
        <f aca="false">IF(ISBLANK(E61),"---", E61-$B$9)</f>
        <v>0.2265</v>
      </c>
      <c r="T61" s="4" t="str">
        <f aca="false">IF(ISBLANK(F61),"---", F61-$B$9)</f>
        <v>---</v>
      </c>
      <c r="U61" s="4" t="str">
        <f aca="false">IF(ISBLANK(G61),"---", G61-$B$9)</f>
        <v>---</v>
      </c>
      <c r="W61" s="4" t="n">
        <f aca="false">IF(ISBLANK(I61),"---",I61-$I$9)</f>
        <v>1.481</v>
      </c>
      <c r="X61" s="4" t="n">
        <f aca="false">IF(ISBLANK(J61),"---",J61-$I$9)</f>
        <v>1.371</v>
      </c>
      <c r="Y61" s="4" t="n">
        <f aca="false">IF(ISBLANK(K61),"---",K61-$I$9)</f>
        <v>0.391</v>
      </c>
      <c r="Z61" s="4" t="n">
        <f aca="false">IF(ISBLANK(L61),"---",L61-$I$9)</f>
        <v>-0.972</v>
      </c>
      <c r="AA61" s="4" t="str">
        <f aca="false">IF(ISBLANK(M61),"---",M61-$I$9)</f>
        <v>---</v>
      </c>
      <c r="AB61" s="4" t="str">
        <f aca="false">IF(ISBLANK(N61),"---",N61-$I$9)</f>
        <v>---</v>
      </c>
      <c r="AD61" s="27" t="n">
        <f aca="false">IF(AND(ISNUMBER(W61),ISNUMBER(P61)),(W61*$B$3)/(P61*$B$2),"---")</f>
        <v>0.0104954043756631</v>
      </c>
      <c r="AE61" s="27" t="n">
        <f aca="false">IF(AND(ISNUMBER(X61),ISNUMBER(Q61)),(X61*$B$3)/(Q61*$B$2),"---")</f>
        <v>0.0076069968400905</v>
      </c>
      <c r="AF61" s="27" t="n">
        <f aca="false">IF(AND(ISNUMBER(Y61),ISNUMBER(R61)),(Y61*$B$3)/(R61*$B$2),"---")</f>
        <v>0.00209372255148411</v>
      </c>
      <c r="AG61" s="27" t="n">
        <f aca="false">IF(AND(ISNUMBER(Z61),ISNUMBER(S61)),(Z61*$B$3)/(S61*$B$2),"---")</f>
        <v>-0.00460738823493881</v>
      </c>
      <c r="AH61" s="27" t="str">
        <f aca="false">IF(AND(ISNUMBER(AA61),ISNUMBER(T61)),(AA61*$B$3)/(T61*$B$2),"---")</f>
        <v>---</v>
      </c>
      <c r="AI61" s="27" t="str">
        <f aca="false">IF(AND(ISNUMBER(AB61),ISNUMBER(U61)),(AB61*$B$3)/(U61*$B$2),"---")</f>
        <v>---</v>
      </c>
      <c r="AK61" s="27" t="n">
        <f aca="false">AVERAGE(AD61:AI61)</f>
        <v>0.00389718388307473</v>
      </c>
      <c r="AL61" s="27" t="n">
        <f aca="false">STDEV(AD61:AI61)</f>
        <v>0.00665530979819601</v>
      </c>
      <c r="AM61" s="27" t="e">
        <f aca="false">GEOMEAN(AD61:AI61)</f>
        <v>#VALUE!</v>
      </c>
      <c r="AN61" s="28" t="n">
        <f aca="false">EXP(STDEV(AP61:AU61))</f>
        <v>2.33500028083153</v>
      </c>
      <c r="AP61" s="27" t="n">
        <f aca="false">IF(ISNUMBER(AD61),LN(AD61),"---")</f>
        <v>-4.55681779613613</v>
      </c>
      <c r="AQ61" s="27" t="n">
        <f aca="false">IF(ISNUMBER(AE61),LN(AE61),"---")</f>
        <v>-4.87868681836202</v>
      </c>
      <c r="AR61" s="27" t="n">
        <f aca="false">IF(ISNUMBER(AF61),LN(AF61),"---")</f>
        <v>-6.16881167221576</v>
      </c>
      <c r="AS61" s="27" t="e">
        <f aca="false">IF(ISNUMBER(AG61),LN(AG61),"---")</f>
        <v>#VALUE!</v>
      </c>
      <c r="AT61" s="27" t="str">
        <f aca="false">IF(ISNUMBER(AH61),LN(AH61),"---")</f>
        <v>---</v>
      </c>
      <c r="AU61" s="27" t="str">
        <f aca="false">IF(ISNUMBER(AI61),LN(AI61),"---")</f>
        <v>---</v>
      </c>
    </row>
    <row r="62" customFormat="false" ht="14" hidden="false" customHeight="false" outlineLevel="0" collapsed="false">
      <c r="A62" s="0" t="s">
        <v>164</v>
      </c>
      <c r="B62" s="22" t="n">
        <f aca="false">'Raw Plate Reader Measurements'!$T$31</f>
        <v>0.435</v>
      </c>
      <c r="C62" s="22" t="n">
        <f aca="false">'Raw Plate Reader Measurements'!$T$32</f>
        <v>0.438</v>
      </c>
      <c r="D62" s="22" t="n">
        <f aca="false">'Raw Plate Reader Measurements'!$T$33</f>
        <v>0.416</v>
      </c>
      <c r="E62" s="22" t="n">
        <f aca="false">'Raw Plate Reader Measurements'!$T$34</f>
        <v>0.404</v>
      </c>
      <c r="F62" s="23"/>
      <c r="G62" s="23"/>
      <c r="I62" s="22" t="n">
        <f aca="false">'Raw Plate Reader Measurements'!$I$31</f>
        <v>9.268</v>
      </c>
      <c r="J62" s="22" t="n">
        <f aca="false">'Raw Plate Reader Measurements'!$I$32</f>
        <v>10.43</v>
      </c>
      <c r="K62" s="22" t="n">
        <f aca="false">'Raw Plate Reader Measurements'!$I$33</f>
        <v>10.93</v>
      </c>
      <c r="L62" s="22" t="n">
        <f aca="false">'Raw Plate Reader Measurements'!$I$34</f>
        <v>11.9</v>
      </c>
      <c r="M62" s="23"/>
      <c r="N62" s="23"/>
      <c r="P62" s="4" t="n">
        <f aca="false">IF(ISBLANK(B62),"---", B62-$B$9)</f>
        <v>0.2255</v>
      </c>
      <c r="Q62" s="4" t="n">
        <f aca="false">IF(ISBLANK(C62),"---", C62-$B$9)</f>
        <v>0.2285</v>
      </c>
      <c r="R62" s="4" t="n">
        <f aca="false">IF(ISBLANK(D62),"---", D62-$B$9)</f>
        <v>0.2065</v>
      </c>
      <c r="S62" s="4" t="n">
        <f aca="false">IF(ISBLANK(E62),"---", E62-$B$9)</f>
        <v>0.1945</v>
      </c>
      <c r="T62" s="4" t="str">
        <f aca="false">IF(ISBLANK(F62),"---", F62-$B$9)</f>
        <v>---</v>
      </c>
      <c r="U62" s="4" t="str">
        <f aca="false">IF(ISBLANK(G62),"---", G62-$B$9)</f>
        <v>---</v>
      </c>
      <c r="W62" s="4" t="n">
        <f aca="false">IF(ISBLANK(I62),"---",I62-$I$9)</f>
        <v>-0.510999999999999</v>
      </c>
      <c r="X62" s="4" t="n">
        <f aca="false">IF(ISBLANK(J62),"---",J62-$I$9)</f>
        <v>0.651</v>
      </c>
      <c r="Y62" s="4" t="n">
        <f aca="false">IF(ISBLANK(K62),"---",K62-$I$9)</f>
        <v>1.151</v>
      </c>
      <c r="Z62" s="4" t="n">
        <f aca="false">IF(ISBLANK(L62),"---",L62-$I$9)</f>
        <v>2.121</v>
      </c>
      <c r="AA62" s="4" t="str">
        <f aca="false">IF(ISBLANK(M62),"---",M62-$I$9)</f>
        <v>---</v>
      </c>
      <c r="AB62" s="4" t="str">
        <f aca="false">IF(ISBLANK(N62),"---",N62-$I$9)</f>
        <v>---</v>
      </c>
      <c r="AD62" s="27" t="n">
        <f aca="false">IF(AND(ISNUMBER(W62),ISNUMBER(P62)),(W62*$B$3)/(P62*$B$2),"---")</f>
        <v>-0.00243293835096297</v>
      </c>
      <c r="AE62" s="27" t="n">
        <f aca="false">IF(AND(ISNUMBER(X62),ISNUMBER(Q62)),(X62*$B$3)/(Q62*$B$2),"---")</f>
        <v>0.00305880319098468</v>
      </c>
      <c r="AF62" s="27" t="n">
        <f aca="false">IF(AND(ISNUMBER(Y62),ISNUMBER(R62)),(Y62*$B$3)/(R62*$B$2),"---")</f>
        <v>0.00598428154889397</v>
      </c>
      <c r="AG62" s="27" t="n">
        <f aca="false">IF(AND(ISNUMBER(Z62),ISNUMBER(S62)),(Z62*$B$3)/(S62*$B$2),"---")</f>
        <v>0.0117078678900638</v>
      </c>
      <c r="AH62" s="27" t="str">
        <f aca="false">IF(AND(ISNUMBER(AA62),ISNUMBER(T62)),(AA62*$B$3)/(T62*$B$2),"---")</f>
        <v>---</v>
      </c>
      <c r="AI62" s="27" t="str">
        <f aca="false">IF(AND(ISNUMBER(AB62),ISNUMBER(U62)),(AB62*$B$3)/(U62*$B$2),"---")</f>
        <v>---</v>
      </c>
      <c r="AK62" s="27" t="n">
        <f aca="false">AVERAGE(AD62:AI62)</f>
        <v>0.00457950356974488</v>
      </c>
      <c r="AL62" s="27" t="n">
        <f aca="false">STDEV(AD62:AI62)</f>
        <v>0.00589558734385758</v>
      </c>
      <c r="AM62" s="27" t="e">
        <f aca="false">GEOMEAN(AD62:AI62)</f>
        <v>#VALUE!</v>
      </c>
      <c r="AN62" s="28" t="e">
        <f aca="false">EXP(STDEV(AP62:AU62))</f>
        <v>#DIV/0!</v>
      </c>
      <c r="AP62" s="27" t="e">
        <f aca="false">IF(ISNUMBER(AD62),LN(AD62),"---")</f>
        <v>#VALUE!</v>
      </c>
      <c r="AQ62" s="27" t="n">
        <f aca="false">IF(ISNUMBER(AE62),LN(AE62),"---")</f>
        <v>-5.78973155358019</v>
      </c>
      <c r="AR62" s="27" t="n">
        <f aca="false">IF(ISNUMBER(AF62),LN(AF62),"---")</f>
        <v>-5.11861898913371</v>
      </c>
      <c r="AS62" s="27" t="n">
        <f aca="false">IF(ISNUMBER(AG62),LN(AG62),"---")</f>
        <v>-4.44749419394832</v>
      </c>
      <c r="AT62" s="27" t="str">
        <f aca="false">IF(ISNUMBER(AH62),LN(AH62),"---")</f>
        <v>---</v>
      </c>
      <c r="AU62" s="27" t="str">
        <f aca="false">IF(ISNUMBER(AI62),LN(AI62),"---")</f>
        <v>---</v>
      </c>
    </row>
    <row r="64" customFormat="false" ht="14" hidden="false" customHeight="false" outlineLevel="0" collapsed="false">
      <c r="A64" s="16" t="s">
        <v>55</v>
      </c>
    </row>
    <row r="65" customFormat="false" ht="14" hidden="false" customHeight="false" outlineLevel="0" collapsed="false">
      <c r="A65" s="0" t="s">
        <v>149</v>
      </c>
      <c r="B65" s="22" t="n">
        <f aca="false">'Raw Plate Reader Measurements'!$M$37</f>
        <v>0.47</v>
      </c>
      <c r="C65" s="22" t="n">
        <f aca="false">'Raw Plate Reader Measurements'!$M$38</f>
        <v>0.545</v>
      </c>
      <c r="D65" s="22" t="n">
        <f aca="false">'Raw Plate Reader Measurements'!$M$39</f>
        <v>0.583</v>
      </c>
      <c r="E65" s="22" t="n">
        <f aca="false">'Raw Plate Reader Measurements'!$M$40</f>
        <v>0.586</v>
      </c>
      <c r="F65" s="23"/>
      <c r="G65" s="23"/>
      <c r="I65" s="22" t="n">
        <f aca="false">'Raw Plate Reader Measurements'!$B$37</f>
        <v>13.45</v>
      </c>
      <c r="J65" s="22" t="n">
        <f aca="false">'Raw Plate Reader Measurements'!$B$38</f>
        <v>12.32</v>
      </c>
      <c r="K65" s="22" t="n">
        <f aca="false">'Raw Plate Reader Measurements'!$B$39</f>
        <v>10.91</v>
      </c>
      <c r="L65" s="22" t="n">
        <f aca="false">'Raw Plate Reader Measurements'!$B$40</f>
        <v>11.35</v>
      </c>
      <c r="M65" s="23"/>
      <c r="N65" s="23"/>
      <c r="P65" s="4" t="n">
        <f aca="false">IF(ISBLANK(B65),"---", B65-$B$9)</f>
        <v>0.2605</v>
      </c>
      <c r="Q65" s="4" t="n">
        <f aca="false">IF(ISBLANK(C65),"---", C65-$B$9)</f>
        <v>0.3355</v>
      </c>
      <c r="R65" s="4" t="n">
        <f aca="false">IF(ISBLANK(D65),"---", D65-$B$9)</f>
        <v>0.3735</v>
      </c>
      <c r="S65" s="4" t="n">
        <f aca="false">IF(ISBLANK(E65),"---", E65-$B$9)</f>
        <v>0.3765</v>
      </c>
      <c r="T65" s="4" t="str">
        <f aca="false">IF(ISBLANK(F65),"---", F65-$B$9)</f>
        <v>---</v>
      </c>
      <c r="U65" s="4" t="str">
        <f aca="false">IF(ISBLANK(G65),"---", G65-$B$9)</f>
        <v>---</v>
      </c>
      <c r="W65" s="4" t="n">
        <f aca="false">IF(ISBLANK(I65),"---",I65-$I$9)</f>
        <v>3.671</v>
      </c>
      <c r="X65" s="4" t="n">
        <f aca="false">IF(ISBLANK(J65),"---",J65-$I$9)</f>
        <v>2.541</v>
      </c>
      <c r="Y65" s="4" t="n">
        <f aca="false">IF(ISBLANK(K65),"---",K65-$I$9)</f>
        <v>1.131</v>
      </c>
      <c r="Z65" s="4" t="n">
        <f aca="false">IF(ISBLANK(L65),"---",L65-$I$9)</f>
        <v>1.571</v>
      </c>
      <c r="AA65" s="4" t="str">
        <f aca="false">IF(ISBLANK(M65),"---",M65-$I$9)</f>
        <v>---</v>
      </c>
      <c r="AB65" s="4" t="str">
        <f aca="false">IF(ISBLANK(N65),"---",N65-$I$9)</f>
        <v>---</v>
      </c>
      <c r="AD65" s="27" t="n">
        <f aca="false">IF(AND(ISNUMBER(W65),ISNUMBER(P65)),(W65*$B$3)/(P65*$B$2),"---")</f>
        <v>0.0151298076691282</v>
      </c>
      <c r="AE65" s="27" t="n">
        <f aca="false">IF(AND(ISNUMBER(X65),ISNUMBER(Q65)),(X65*$B$3)/(Q65*$B$2),"---")</f>
        <v>0.00813146675890005</v>
      </c>
      <c r="AF65" s="27" t="n">
        <f aca="false">IF(AND(ISNUMBER(Y65),ISNUMBER(R65)),(Y65*$B$3)/(R65*$B$2),"---")</f>
        <v>0.00325108818050426</v>
      </c>
      <c r="AG65" s="27" t="n">
        <f aca="false">IF(AND(ISNUMBER(Z65),ISNUMBER(S65)),(Z65*$B$3)/(S65*$B$2),"---")</f>
        <v>0.00447989623596322</v>
      </c>
      <c r="AH65" s="27" t="str">
        <f aca="false">IF(AND(ISNUMBER(AA65),ISNUMBER(T65)),(AA65*$B$3)/(T65*$B$2),"---")</f>
        <v>---</v>
      </c>
      <c r="AI65" s="27" t="str">
        <f aca="false">IF(AND(ISNUMBER(AB65),ISNUMBER(U65)),(AB65*$B$3)/(U65*$B$2),"---")</f>
        <v>---</v>
      </c>
      <c r="AK65" s="27" t="n">
        <f aca="false">AVERAGE(AD65:AI65)</f>
        <v>0.00774806471112393</v>
      </c>
      <c r="AL65" s="27" t="n">
        <f aca="false">STDEV(AD65:AI65)</f>
        <v>0.005339814270405</v>
      </c>
      <c r="AM65" s="27" t="n">
        <f aca="false">GEOMEAN(AD65:AI65)</f>
        <v>0.00650616016940664</v>
      </c>
      <c r="AN65" s="28" t="n">
        <f aca="false">EXP(STDEV(AP65:AU65))</f>
        <v>1.9715863393359</v>
      </c>
      <c r="AP65" s="27" t="n">
        <f aca="false">IF(ISNUMBER(AD65),LN(AD65),"---")</f>
        <v>-4.19108846315109</v>
      </c>
      <c r="AQ65" s="27" t="n">
        <f aca="false">IF(ISNUMBER(AE65),LN(AE65),"---")</f>
        <v>-4.81201395854608</v>
      </c>
      <c r="AR65" s="27" t="n">
        <f aca="false">IF(ISNUMBER(AF65),LN(AF65),"---")</f>
        <v>-5.72876551391125</v>
      </c>
      <c r="AS65" s="27" t="n">
        <f aca="false">IF(ISNUMBER(AG65),LN(AG65),"---")</f>
        <v>-5.40815539443883</v>
      </c>
      <c r="AT65" s="27" t="str">
        <f aca="false">IF(ISNUMBER(AH65),LN(AH65),"---")</f>
        <v>---</v>
      </c>
      <c r="AU65" s="27" t="str">
        <f aca="false">IF(ISNUMBER(AI65),LN(AI65),"---")</f>
        <v>---</v>
      </c>
    </row>
    <row r="66" customFormat="false" ht="14" hidden="false" customHeight="false" outlineLevel="0" collapsed="false">
      <c r="A66" s="0" t="s">
        <v>150</v>
      </c>
      <c r="B66" s="22" t="n">
        <f aca="false">'Raw Plate Reader Measurements'!$M$41</f>
        <v>0.489</v>
      </c>
      <c r="C66" s="22" t="n">
        <f aca="false">'Raw Plate Reader Measurements'!$M$42</f>
        <v>0.442</v>
      </c>
      <c r="D66" s="22" t="n">
        <f aca="false">'Raw Plate Reader Measurements'!$M$43</f>
        <v>0.403</v>
      </c>
      <c r="E66" s="22" t="n">
        <f aca="false">'Raw Plate Reader Measurements'!$M$44</f>
        <v>0.401</v>
      </c>
      <c r="F66" s="23"/>
      <c r="G66" s="23"/>
      <c r="I66" s="22" t="n">
        <f aca="false">'Raw Plate Reader Measurements'!$B$41</f>
        <v>11.06</v>
      </c>
      <c r="J66" s="22" t="n">
        <f aca="false">'Raw Plate Reader Measurements'!$B$42</f>
        <v>12.81</v>
      </c>
      <c r="K66" s="22" t="n">
        <f aca="false">'Raw Plate Reader Measurements'!$B$43</f>
        <v>12.26</v>
      </c>
      <c r="L66" s="22" t="n">
        <f aca="false">'Raw Plate Reader Measurements'!$B$44</f>
        <v>13.1</v>
      </c>
      <c r="M66" s="23"/>
      <c r="N66" s="23"/>
      <c r="P66" s="4" t="n">
        <f aca="false">IF(ISBLANK(B66),"---", B66-$B$9)</f>
        <v>0.2795</v>
      </c>
      <c r="Q66" s="4" t="n">
        <f aca="false">IF(ISBLANK(C66),"---", C66-$B$9)</f>
        <v>0.2325</v>
      </c>
      <c r="R66" s="4" t="n">
        <f aca="false">IF(ISBLANK(D66),"---", D66-$B$9)</f>
        <v>0.1935</v>
      </c>
      <c r="S66" s="4" t="n">
        <f aca="false">IF(ISBLANK(E66),"---", E66-$B$9)</f>
        <v>0.1915</v>
      </c>
      <c r="T66" s="4" t="str">
        <f aca="false">IF(ISBLANK(F66),"---", F66-$B$9)</f>
        <v>---</v>
      </c>
      <c r="U66" s="4" t="str">
        <f aca="false">IF(ISBLANK(G66),"---", G66-$B$9)</f>
        <v>---</v>
      </c>
      <c r="W66" s="4" t="n">
        <f aca="false">IF(ISBLANK(I66),"---",I66-$I$9)</f>
        <v>1.281</v>
      </c>
      <c r="X66" s="4" t="n">
        <f aca="false">IF(ISBLANK(J66),"---",J66-$I$9)</f>
        <v>3.031</v>
      </c>
      <c r="Y66" s="4" t="n">
        <f aca="false">IF(ISBLANK(K66),"---",K66-$I$9)</f>
        <v>2.481</v>
      </c>
      <c r="Z66" s="4" t="n">
        <f aca="false">IF(ISBLANK(L66),"---",L66-$I$9)</f>
        <v>3.321</v>
      </c>
      <c r="AA66" s="4" t="str">
        <f aca="false">IF(ISBLANK(M66),"---",M66-$I$9)</f>
        <v>---</v>
      </c>
      <c r="AB66" s="4" t="str">
        <f aca="false">IF(ISBLANK(N66),"---",N66-$I$9)</f>
        <v>---</v>
      </c>
      <c r="AD66" s="27" t="n">
        <f aca="false">IF(AND(ISNUMBER(W66),ISNUMBER(P66)),(W66*$B$3)/(P66*$B$2),"---")</f>
        <v>0.00492066804518899</v>
      </c>
      <c r="AE66" s="27" t="n">
        <f aca="false">IF(AND(ISNUMBER(X66),ISNUMBER(Q66)),(X66*$B$3)/(Q66*$B$2),"---")</f>
        <v>0.0139965090585094</v>
      </c>
      <c r="AF66" s="27" t="n">
        <f aca="false">IF(AND(ISNUMBER(Y66),ISNUMBER(R66)),(Y66*$B$3)/(R66*$B$2),"---")</f>
        <v>0.0137658345443213</v>
      </c>
      <c r="AG66" s="27" t="n">
        <f aca="false">IF(AND(ISNUMBER(Z66),ISNUMBER(S66)),(Z66*$B$3)/(S66*$B$2),"---")</f>
        <v>0.0186190212548996</v>
      </c>
      <c r="AH66" s="27" t="str">
        <f aca="false">IF(AND(ISNUMBER(AA66),ISNUMBER(T66)),(AA66*$B$3)/(T66*$B$2),"---")</f>
        <v>---</v>
      </c>
      <c r="AI66" s="27" t="str">
        <f aca="false">IF(AND(ISNUMBER(AB66),ISNUMBER(U66)),(AB66*$B$3)/(U66*$B$2),"---")</f>
        <v>---</v>
      </c>
      <c r="AK66" s="27" t="n">
        <f aca="false">AVERAGE(AD66:AI66)</f>
        <v>0.0128255082257298</v>
      </c>
      <c r="AL66" s="27" t="n">
        <f aca="false">STDEV(AD66:AI66)</f>
        <v>0.00572441403216256</v>
      </c>
      <c r="AM66" s="27" t="n">
        <f aca="false">GEOMEAN(AD66:AI66)</f>
        <v>0.0115265887267004</v>
      </c>
      <c r="AN66" s="28" t="n">
        <f aca="false">EXP(STDEV(AP66:AU66))</f>
        <v>1.79348007723265</v>
      </c>
      <c r="AP66" s="27" t="n">
        <f aca="false">IF(ISNUMBER(AD66),LN(AD66),"---")</f>
        <v>-5.31431097615292</v>
      </c>
      <c r="AQ66" s="27" t="n">
        <f aca="false">IF(ISNUMBER(AE66),LN(AE66),"---")</f>
        <v>-4.26894733342411</v>
      </c>
      <c r="AR66" s="27" t="n">
        <f aca="false">IF(ISNUMBER(AF66),LN(AF66),"---")</f>
        <v>-4.28556551423254</v>
      </c>
      <c r="AS66" s="27" t="n">
        <f aca="false">IF(ISNUMBER(AG66),LN(AG66),"---")</f>
        <v>-3.98357157269846</v>
      </c>
      <c r="AT66" s="27" t="str">
        <f aca="false">IF(ISNUMBER(AH66),LN(AH66),"---")</f>
        <v>---</v>
      </c>
      <c r="AU66" s="27" t="str">
        <f aca="false">IF(ISNUMBER(AI66),LN(AI66),"---")</f>
        <v>---</v>
      </c>
    </row>
    <row r="67" customFormat="false" ht="14" hidden="false" customHeight="false" outlineLevel="0" collapsed="false">
      <c r="A67" s="0" t="s">
        <v>151</v>
      </c>
      <c r="B67" s="22" t="n">
        <f aca="false">'Raw Plate Reader Measurements'!$N$37</f>
        <v>0.455</v>
      </c>
      <c r="C67" s="22" t="n">
        <f aca="false">'Raw Plate Reader Measurements'!$N$38</f>
        <v>0.559</v>
      </c>
      <c r="D67" s="22" t="n">
        <f aca="false">'Raw Plate Reader Measurements'!$N$39</f>
        <v>0.588</v>
      </c>
      <c r="E67" s="22" t="n">
        <f aca="false">'Raw Plate Reader Measurements'!$N$40</f>
        <v>0.567</v>
      </c>
      <c r="F67" s="23"/>
      <c r="G67" s="23"/>
      <c r="I67" s="22" t="n">
        <f aca="false">'Raw Plate Reader Measurements'!$C$37</f>
        <v>64.48</v>
      </c>
      <c r="J67" s="22" t="n">
        <f aca="false">'Raw Plate Reader Measurements'!$C$38</f>
        <v>68.74</v>
      </c>
      <c r="K67" s="22" t="n">
        <f aca="false">'Raw Plate Reader Measurements'!$C$39</f>
        <v>68.28</v>
      </c>
      <c r="L67" s="22" t="n">
        <f aca="false">'Raw Plate Reader Measurements'!$C$40</f>
        <v>68.92</v>
      </c>
      <c r="M67" s="23"/>
      <c r="N67" s="23"/>
      <c r="P67" s="4" t="n">
        <f aca="false">IF(ISBLANK(B67),"---", B67-$B$9)</f>
        <v>0.2455</v>
      </c>
      <c r="Q67" s="4" t="n">
        <f aca="false">IF(ISBLANK(C67),"---", C67-$B$9)</f>
        <v>0.3495</v>
      </c>
      <c r="R67" s="4" t="n">
        <f aca="false">IF(ISBLANK(D67),"---", D67-$B$9)</f>
        <v>0.3785</v>
      </c>
      <c r="S67" s="4" t="n">
        <f aca="false">IF(ISBLANK(E67),"---", E67-$B$9)</f>
        <v>0.3575</v>
      </c>
      <c r="T67" s="4" t="str">
        <f aca="false">IF(ISBLANK(F67),"---", F67-$B$9)</f>
        <v>---</v>
      </c>
      <c r="U67" s="4" t="str">
        <f aca="false">IF(ISBLANK(G67),"---", G67-$B$9)</f>
        <v>---</v>
      </c>
      <c r="W67" s="4" t="n">
        <f aca="false">IF(ISBLANK(I67),"---",I67-$I$9)</f>
        <v>54.701</v>
      </c>
      <c r="X67" s="4" t="n">
        <f aca="false">IF(ISBLANK(J67),"---",J67-$I$9)</f>
        <v>58.961</v>
      </c>
      <c r="Y67" s="4" t="n">
        <f aca="false">IF(ISBLANK(K67),"---",K67-$I$9)</f>
        <v>58.501</v>
      </c>
      <c r="Z67" s="4" t="n">
        <f aca="false">IF(ISBLANK(L67),"---",L67-$I$9)</f>
        <v>59.141</v>
      </c>
      <c r="AA67" s="4" t="str">
        <f aca="false">IF(ISBLANK(M67),"---",M67-$I$9)</f>
        <v>---</v>
      </c>
      <c r="AB67" s="4" t="str">
        <f aca="false">IF(ISBLANK(N67),"---",N67-$I$9)</f>
        <v>---</v>
      </c>
      <c r="AC67" s="25"/>
      <c r="AD67" s="27" t="n">
        <f aca="false">IF(AND(ISNUMBER(W67),ISNUMBER(P67)),(W67*$B$3)/(P67*$B$2),"---")</f>
        <v>0.239221671065271</v>
      </c>
      <c r="AE67" s="27" t="n">
        <f aca="false">IF(AND(ISNUMBER(X67),ISNUMBER(Q67)),(X67*$B$3)/(Q67*$B$2),"---")</f>
        <v>0.181123337023589</v>
      </c>
      <c r="AF67" s="27" t="n">
        <f aca="false">IF(AND(ISNUMBER(Y67),ISNUMBER(R67)),(Y67*$B$3)/(R67*$B$2),"---")</f>
        <v>0.165941173283736</v>
      </c>
      <c r="AG67" s="27" t="n">
        <f aca="false">IF(AND(ISNUMBER(Z67),ISNUMBER(S67)),(Z67*$B$3)/(S67*$B$2),"---")</f>
        <v>0.177610798963912</v>
      </c>
      <c r="AH67" s="27" t="str">
        <f aca="false">IF(AND(ISNUMBER(AA67),ISNUMBER(T67)),(AA67*$B$3)/(T67*$B$2),"---")</f>
        <v>---</v>
      </c>
      <c r="AI67" s="27" t="str">
        <f aca="false">IF(AND(ISNUMBER(AB67),ISNUMBER(U67)),(AB67*$B$3)/(U67*$B$2),"---")</f>
        <v>---</v>
      </c>
      <c r="AJ67" s="25"/>
      <c r="AK67" s="27" t="n">
        <f aca="false">AVERAGE(AD67:AI67)</f>
        <v>0.190974245084127</v>
      </c>
      <c r="AL67" s="27" t="n">
        <f aca="false">STDEV(AD67:AI67)</f>
        <v>0.0328130608111797</v>
      </c>
      <c r="AM67" s="27" t="n">
        <f aca="false">GEOMEAN(AD67:AI67)</f>
        <v>0.189038217607384</v>
      </c>
      <c r="AN67" s="28" t="n">
        <f aca="false">EXP(STDEV(AP67:AU67))</f>
        <v>1.17513363942588</v>
      </c>
      <c r="AP67" s="27" t="n">
        <f aca="false">IF(ISNUMBER(AD67),LN(AD67),"---")</f>
        <v>-1.43036466291046</v>
      </c>
      <c r="AQ67" s="27" t="n">
        <f aca="false">IF(ISNUMBER(AE67),LN(AE67),"---")</f>
        <v>-1.70857705975769</v>
      </c>
      <c r="AR67" s="27" t="n">
        <f aca="false">IF(ISNUMBER(AF67),LN(AF67),"---")</f>
        <v>-1.79612193124107</v>
      </c>
      <c r="AS67" s="27" t="n">
        <f aca="false">IF(ISNUMBER(AG67),LN(AG67),"---")</f>
        <v>-1.72816064529563</v>
      </c>
      <c r="AT67" s="27" t="str">
        <f aca="false">IF(ISNUMBER(AH67),LN(AH67),"---")</f>
        <v>---</v>
      </c>
      <c r="AU67" s="27" t="str">
        <f aca="false">IF(ISNUMBER(AI67),LN(AI67),"---")</f>
        <v>---</v>
      </c>
    </row>
    <row r="68" customFormat="false" ht="14" hidden="false" customHeight="false" outlineLevel="0" collapsed="false">
      <c r="A68" s="0" t="s">
        <v>152</v>
      </c>
      <c r="B68" s="22" t="n">
        <f aca="false">'Raw Plate Reader Measurements'!$N$41</f>
        <v>0.565</v>
      </c>
      <c r="C68" s="22" t="n">
        <f aca="false">'Raw Plate Reader Measurements'!$N$42</f>
        <v>0.543</v>
      </c>
      <c r="D68" s="22" t="n">
        <f aca="false">'Raw Plate Reader Measurements'!$N$43</f>
        <v>0.517</v>
      </c>
      <c r="E68" s="22" t="n">
        <f aca="false">'Raw Plate Reader Measurements'!$N$44</f>
        <v>0.458</v>
      </c>
      <c r="F68" s="23"/>
      <c r="G68" s="23"/>
      <c r="I68" s="22" t="n">
        <f aca="false">'Raw Plate Reader Measurements'!$C$41</f>
        <v>70.17</v>
      </c>
      <c r="J68" s="22" t="n">
        <f aca="false">'Raw Plate Reader Measurements'!$C$42</f>
        <v>66.38</v>
      </c>
      <c r="K68" s="22" t="n">
        <f aca="false">'Raw Plate Reader Measurements'!$C$43</f>
        <v>69.18</v>
      </c>
      <c r="L68" s="22" t="n">
        <f aca="false">'Raw Plate Reader Measurements'!$C$44</f>
        <v>66.4</v>
      </c>
      <c r="M68" s="23"/>
      <c r="N68" s="23"/>
      <c r="P68" s="4" t="n">
        <f aca="false">IF(ISBLANK(B68),"---", B68-$B$9)</f>
        <v>0.3555</v>
      </c>
      <c r="Q68" s="4" t="n">
        <f aca="false">IF(ISBLANK(C68),"---", C68-$B$9)</f>
        <v>0.3335</v>
      </c>
      <c r="R68" s="4" t="n">
        <f aca="false">IF(ISBLANK(D68),"---", D68-$B$9)</f>
        <v>0.3075</v>
      </c>
      <c r="S68" s="4" t="n">
        <f aca="false">IF(ISBLANK(E68),"---", E68-$B$9)</f>
        <v>0.2485</v>
      </c>
      <c r="T68" s="4" t="str">
        <f aca="false">IF(ISBLANK(F68),"---", F68-$B$9)</f>
        <v>---</v>
      </c>
      <c r="U68" s="4" t="str">
        <f aca="false">IF(ISBLANK(G68),"---", G68-$B$9)</f>
        <v>---</v>
      </c>
      <c r="W68" s="4" t="n">
        <f aca="false">IF(ISBLANK(I68),"---",I68-$I$9)</f>
        <v>60.391</v>
      </c>
      <c r="X68" s="4" t="n">
        <f aca="false">IF(ISBLANK(J68),"---",J68-$I$9)</f>
        <v>56.601</v>
      </c>
      <c r="Y68" s="4" t="n">
        <f aca="false">IF(ISBLANK(K68),"---",K68-$I$9)</f>
        <v>59.401</v>
      </c>
      <c r="Z68" s="4" t="n">
        <f aca="false">IF(ISBLANK(L68),"---",L68-$I$9)</f>
        <v>56.621</v>
      </c>
      <c r="AA68" s="4" t="str">
        <f aca="false">IF(ISBLANK(M68),"---",M68-$I$9)</f>
        <v>---</v>
      </c>
      <c r="AB68" s="4" t="str">
        <f aca="false">IF(ISBLANK(N68),"---",N68-$I$9)</f>
        <v>---</v>
      </c>
      <c r="AC68" s="25"/>
      <c r="AD68" s="27" t="n">
        <f aca="false">IF(AND(ISNUMBER(W68),ISNUMBER(P68)),(W68*$B$3)/(P68*$B$2),"---")</f>
        <v>0.182385104518608</v>
      </c>
      <c r="AE68" s="27" t="n">
        <f aca="false">IF(AND(ISNUMBER(X68),ISNUMBER(Q68)),(X68*$B$3)/(Q68*$B$2),"---")</f>
        <v>0.18221537381472</v>
      </c>
      <c r="AF68" s="27" t="n">
        <f aca="false">IF(AND(ISNUMBER(Y68),ISNUMBER(R68)),(Y68*$B$3)/(R68*$B$2),"---")</f>
        <v>0.207398392803792</v>
      </c>
      <c r="AG68" s="27" t="n">
        <f aca="false">IF(AND(ISNUMBER(Z68),ISNUMBER(S68)),(Z68*$B$3)/(S68*$B$2),"---")</f>
        <v>0.244628973326509</v>
      </c>
      <c r="AH68" s="27" t="str">
        <f aca="false">IF(AND(ISNUMBER(AA68),ISNUMBER(T68)),(AA68*$B$3)/(T68*$B$2),"---")</f>
        <v>---</v>
      </c>
      <c r="AI68" s="27" t="str">
        <f aca="false">IF(AND(ISNUMBER(AB68),ISNUMBER(U68)),(AB68*$B$3)/(U68*$B$2),"---")</f>
        <v>---</v>
      </c>
      <c r="AJ68" s="25"/>
      <c r="AK68" s="27" t="n">
        <f aca="false">AVERAGE(AD68:AI68)</f>
        <v>0.204156961115907</v>
      </c>
      <c r="AL68" s="27" t="n">
        <f aca="false">STDEV(AD68:AI68)</f>
        <v>0.0294614869773589</v>
      </c>
      <c r="AM68" s="27" t="n">
        <f aca="false">GEOMEAN(AD68:AI68)</f>
        <v>0.20263847829946</v>
      </c>
      <c r="AN68" s="28" t="n">
        <f aca="false">EXP(STDEV(AP68:AU68))</f>
        <v>1.14969450619569</v>
      </c>
      <c r="AP68" s="27" t="n">
        <f aca="false">IF(ISNUMBER(AD68),LN(AD68),"---")</f>
        <v>-1.7016348685</v>
      </c>
      <c r="AQ68" s="27" t="n">
        <f aca="false">IF(ISNUMBER(AE68),LN(AE68),"---")</f>
        <v>-1.70256591893046</v>
      </c>
      <c r="AR68" s="27" t="n">
        <f aca="false">IF(ISNUMBER(AF68),LN(AF68),"---")</f>
        <v>-1.57311373247521</v>
      </c>
      <c r="AS68" s="27" t="n">
        <f aca="false">IF(ISNUMBER(AG68),LN(AG68),"---")</f>
        <v>-1.40801261087759</v>
      </c>
      <c r="AT68" s="27" t="str">
        <f aca="false">IF(ISNUMBER(AH68),LN(AH68),"---")</f>
        <v>---</v>
      </c>
      <c r="AU68" s="27" t="str">
        <f aca="false">IF(ISNUMBER(AI68),LN(AI68),"---")</f>
        <v>---</v>
      </c>
    </row>
    <row r="69" customFormat="false" ht="14" hidden="false" customHeight="false" outlineLevel="0" collapsed="false">
      <c r="A69" s="0" t="s">
        <v>153</v>
      </c>
      <c r="B69" s="22" t="n">
        <f aca="false">'Raw Plate Reader Measurements'!$O$37</f>
        <v>0.045</v>
      </c>
      <c r="C69" s="22" t="n">
        <f aca="false">'Raw Plate Reader Measurements'!$O$38</f>
        <v>0.044</v>
      </c>
      <c r="D69" s="22" t="n">
        <f aca="false">'Raw Plate Reader Measurements'!$O$39</f>
        <v>0.044</v>
      </c>
      <c r="E69" s="22" t="n">
        <f aca="false">'Raw Plate Reader Measurements'!$O$40</f>
        <v>0.032</v>
      </c>
      <c r="F69" s="23"/>
      <c r="G69" s="23"/>
      <c r="I69" s="22" t="n">
        <f aca="false">'Raw Plate Reader Measurements'!$D$37</f>
        <v>18</v>
      </c>
      <c r="J69" s="22" t="n">
        <f aca="false">'Raw Plate Reader Measurements'!$D$38</f>
        <v>18.62</v>
      </c>
      <c r="K69" s="22" t="n">
        <f aca="false">'Raw Plate Reader Measurements'!$D$39</f>
        <v>18.79</v>
      </c>
      <c r="L69" s="22" t="n">
        <f aca="false">'Raw Plate Reader Measurements'!$D$40</f>
        <v>20.09</v>
      </c>
      <c r="M69" s="23"/>
      <c r="N69" s="23"/>
      <c r="P69" s="4" t="n">
        <f aca="false">IF(ISBLANK(B69),"---", B69-$B$9)</f>
        <v>-0.1645</v>
      </c>
      <c r="Q69" s="4" t="n">
        <f aca="false">IF(ISBLANK(C69),"---", C69-$B$9)</f>
        <v>-0.1655</v>
      </c>
      <c r="R69" s="4" t="n">
        <f aca="false">IF(ISBLANK(D69),"---", D69-$B$9)</f>
        <v>-0.1655</v>
      </c>
      <c r="S69" s="4" t="n">
        <f aca="false">IF(ISBLANK(E69),"---", E69-$B$9)</f>
        <v>-0.1775</v>
      </c>
      <c r="T69" s="4" t="str">
        <f aca="false">IF(ISBLANK(F69),"---", F69-$B$9)</f>
        <v>---</v>
      </c>
      <c r="U69" s="4" t="str">
        <f aca="false">IF(ISBLANK(G69),"---", G69-$B$9)</f>
        <v>---</v>
      </c>
      <c r="W69" s="4" t="n">
        <f aca="false">IF(ISBLANK(I69),"---",I69-$I$9)</f>
        <v>8.221</v>
      </c>
      <c r="X69" s="4" t="n">
        <f aca="false">IF(ISBLANK(J69),"---",J69-$I$9)</f>
        <v>8.841</v>
      </c>
      <c r="Y69" s="4" t="n">
        <f aca="false">IF(ISBLANK(K69),"---",K69-$I$9)</f>
        <v>9.011</v>
      </c>
      <c r="Z69" s="4" t="n">
        <f aca="false">IF(ISBLANK(L69),"---",L69-$I$9)</f>
        <v>10.311</v>
      </c>
      <c r="AA69" s="4" t="str">
        <f aca="false">IF(ISBLANK(M69),"---",M69-$I$9)</f>
        <v>---</v>
      </c>
      <c r="AB69" s="4" t="str">
        <f aca="false">IF(ISBLANK(N69),"---",N69-$I$9)</f>
        <v>---</v>
      </c>
      <c r="AD69" s="27" t="n">
        <f aca="false">IF(AND(ISNUMBER(W69),ISNUMBER(P69)),(W69*$B$3)/(P69*$B$2),"---")</f>
        <v>-0.0536556544391368</v>
      </c>
      <c r="AE69" s="27" t="n">
        <f aca="false">IF(AND(ISNUMBER(X69),ISNUMBER(Q69)),(X69*$B$3)/(Q69*$B$2),"---")</f>
        <v>-0.0573535286556749</v>
      </c>
      <c r="AF69" s="27" t="n">
        <f aca="false">IF(AND(ISNUMBER(Y69),ISNUMBER(R69)),(Y69*$B$3)/(R69*$B$2),"---")</f>
        <v>-0.0584563563755555</v>
      </c>
      <c r="AG69" s="27" t="n">
        <f aca="false">IF(AND(ISNUMBER(Z69),ISNUMBER(S69)),(Z69*$B$3)/(S69*$B$2),"---")</f>
        <v>-0.0623676212281217</v>
      </c>
      <c r="AH69" s="27" t="str">
        <f aca="false">IF(AND(ISNUMBER(AA69),ISNUMBER(T69)),(AA69*$B$3)/(T69*$B$2),"---")</f>
        <v>---</v>
      </c>
      <c r="AI69" s="27" t="str">
        <f aca="false">IF(AND(ISNUMBER(AB69),ISNUMBER(U69)),(AB69*$B$3)/(U69*$B$2),"---")</f>
        <v>---</v>
      </c>
      <c r="AK69" s="27" t="n">
        <f aca="false">AVERAGE(AD69:AI69)</f>
        <v>-0.0579582901746222</v>
      </c>
      <c r="AL69" s="27" t="n">
        <f aca="false">STDEV(AD69:AI69)</f>
        <v>0.00358555811773393</v>
      </c>
      <c r="AM69" s="27" t="e">
        <f aca="false">GEOMEAN(AD69:AI69)</f>
        <v>#VALUE!</v>
      </c>
      <c r="AN69" s="28" t="e">
        <f aca="false">EXP(STDEV(AP69:AU69))</f>
        <v>#DIV/0!</v>
      </c>
      <c r="AP69" s="27" t="e">
        <f aca="false">IF(ISNUMBER(AD69),LN(AD69),"---")</f>
        <v>#VALUE!</v>
      </c>
      <c r="AQ69" s="27" t="e">
        <f aca="false">IF(ISNUMBER(AE69),LN(AE69),"---")</f>
        <v>#VALUE!</v>
      </c>
      <c r="AR69" s="27" t="e">
        <f aca="false">IF(ISNUMBER(AF69),LN(AF69),"---")</f>
        <v>#VALUE!</v>
      </c>
      <c r="AS69" s="27" t="e">
        <f aca="false">IF(ISNUMBER(AG69),LN(AG69),"---")</f>
        <v>#VALUE!</v>
      </c>
      <c r="AT69" s="27" t="str">
        <f aca="false">IF(ISNUMBER(AH69),LN(AH69),"---")</f>
        <v>---</v>
      </c>
      <c r="AU69" s="27" t="str">
        <f aca="false">IF(ISNUMBER(AI69),LN(AI69),"---")</f>
        <v>---</v>
      </c>
    </row>
    <row r="70" customFormat="false" ht="14" hidden="false" customHeight="false" outlineLevel="0" collapsed="false">
      <c r="A70" s="0" t="s">
        <v>154</v>
      </c>
      <c r="B70" s="22" t="n">
        <f aca="false">'Raw Plate Reader Measurements'!$O$41</f>
        <v>0.055</v>
      </c>
      <c r="C70" s="22" t="n">
        <f aca="false">'Raw Plate Reader Measurements'!$O$42</f>
        <v>0.047</v>
      </c>
      <c r="D70" s="22" t="n">
        <f aca="false">'Raw Plate Reader Measurements'!$O$43</f>
        <v>0.057</v>
      </c>
      <c r="E70" s="22" t="n">
        <f aca="false">'Raw Plate Reader Measurements'!$O$44</f>
        <v>0.056</v>
      </c>
      <c r="F70" s="23"/>
      <c r="G70" s="23"/>
      <c r="I70" s="22" t="n">
        <f aca="false">'Raw Plate Reader Measurements'!$D$41</f>
        <v>48.02</v>
      </c>
      <c r="J70" s="22" t="n">
        <f aca="false">'Raw Plate Reader Measurements'!$D$42</f>
        <v>43.36</v>
      </c>
      <c r="K70" s="22" t="n">
        <f aca="false">'Raw Plate Reader Measurements'!$D$43</f>
        <v>46.63</v>
      </c>
      <c r="L70" s="22" t="n">
        <f aca="false">'Raw Plate Reader Measurements'!$D$44</f>
        <v>38.26</v>
      </c>
      <c r="M70" s="23"/>
      <c r="N70" s="23"/>
      <c r="P70" s="4" t="n">
        <f aca="false">IF(ISBLANK(B70),"---", B70-$B$9)</f>
        <v>-0.1545</v>
      </c>
      <c r="Q70" s="4" t="n">
        <f aca="false">IF(ISBLANK(C70),"---", C70-$B$9)</f>
        <v>-0.1625</v>
      </c>
      <c r="R70" s="4" t="n">
        <f aca="false">IF(ISBLANK(D70),"---", D70-$B$9)</f>
        <v>-0.1525</v>
      </c>
      <c r="S70" s="4" t="n">
        <f aca="false">IF(ISBLANK(E70),"---", E70-$B$9)</f>
        <v>-0.1535</v>
      </c>
      <c r="T70" s="4" t="str">
        <f aca="false">IF(ISBLANK(F70),"---", F70-$B$9)</f>
        <v>---</v>
      </c>
      <c r="U70" s="4" t="str">
        <f aca="false">IF(ISBLANK(G70),"---", G70-$B$9)</f>
        <v>---</v>
      </c>
      <c r="W70" s="4" t="n">
        <f aca="false">IF(ISBLANK(I70),"---",I70-$I$9)</f>
        <v>38.241</v>
      </c>
      <c r="X70" s="4" t="n">
        <f aca="false">IF(ISBLANK(J70),"---",J70-$I$9)</f>
        <v>33.581</v>
      </c>
      <c r="Y70" s="4" t="n">
        <f aca="false">IF(ISBLANK(K70),"---",K70-$I$9)</f>
        <v>36.851</v>
      </c>
      <c r="Z70" s="4" t="n">
        <f aca="false">IF(ISBLANK(L70),"---",L70-$I$9)</f>
        <v>28.481</v>
      </c>
      <c r="AA70" s="4" t="str">
        <f aca="false">IF(ISBLANK(M70),"---",M70-$I$9)</f>
        <v>---</v>
      </c>
      <c r="AB70" s="4" t="str">
        <f aca="false">IF(ISBLANK(N70),"---",N70-$I$9)</f>
        <v>---</v>
      </c>
      <c r="AD70" s="27" t="n">
        <f aca="false">IF(AND(ISNUMBER(W70),ISNUMBER(P70)),(W70*$B$3)/(P70*$B$2),"---")</f>
        <v>-0.265740352764159</v>
      </c>
      <c r="AE70" s="27" t="n">
        <f aca="false">IF(AND(ISNUMBER(X70),ISNUMBER(Q70)),(X70*$B$3)/(Q70*$B$2),"---")</f>
        <v>-0.221869196124782</v>
      </c>
      <c r="AF70" s="27" t="n">
        <f aca="false">IF(AND(ISNUMBER(Y70),ISNUMBER(R70)),(Y70*$B$3)/(R70*$B$2),"---")</f>
        <v>-0.259439551110152</v>
      </c>
      <c r="AG70" s="27" t="n">
        <f aca="false">IF(AND(ISNUMBER(Z70),ISNUMBER(S70)),(Z70*$B$3)/(S70*$B$2),"---")</f>
        <v>-0.199206545544427</v>
      </c>
      <c r="AH70" s="27" t="str">
        <f aca="false">IF(AND(ISNUMBER(AA70),ISNUMBER(T70)),(AA70*$B$3)/(T70*$B$2),"---")</f>
        <v>---</v>
      </c>
      <c r="AI70" s="27" t="str">
        <f aca="false">IF(AND(ISNUMBER(AB70),ISNUMBER(U70)),(AB70*$B$3)/(U70*$B$2),"---")</f>
        <v>---</v>
      </c>
      <c r="AK70" s="27" t="n">
        <f aca="false">AVERAGE(AD70:AI70)</f>
        <v>-0.23656391138588</v>
      </c>
      <c r="AL70" s="27" t="n">
        <f aca="false">STDEV(AD70:AI70)</f>
        <v>0.0315492581186506</v>
      </c>
      <c r="AM70" s="27" t="e">
        <f aca="false">GEOMEAN(AD70:AI70)</f>
        <v>#VALUE!</v>
      </c>
      <c r="AN70" s="28" t="e">
        <f aca="false">EXP(STDEV(AP70:AU70))</f>
        <v>#DIV/0!</v>
      </c>
      <c r="AP70" s="27" t="e">
        <f aca="false">IF(ISNUMBER(AD70),LN(AD70),"---")</f>
        <v>#VALUE!</v>
      </c>
      <c r="AQ70" s="27" t="e">
        <f aca="false">IF(ISNUMBER(AE70),LN(AE70),"---")</f>
        <v>#VALUE!</v>
      </c>
      <c r="AR70" s="27" t="e">
        <f aca="false">IF(ISNUMBER(AF70),LN(AF70),"---")</f>
        <v>#VALUE!</v>
      </c>
      <c r="AS70" s="27" t="e">
        <f aca="false">IF(ISNUMBER(AG70),LN(AG70),"---")</f>
        <v>#VALUE!</v>
      </c>
      <c r="AT70" s="27" t="str">
        <f aca="false">IF(ISNUMBER(AH70),LN(AH70),"---")</f>
        <v>---</v>
      </c>
      <c r="AU70" s="27" t="str">
        <f aca="false">IF(ISNUMBER(AI70),LN(AI70),"---")</f>
        <v>---</v>
      </c>
    </row>
    <row r="71" customFormat="false" ht="14" hidden="false" customHeight="false" outlineLevel="0" collapsed="false">
      <c r="A71" s="0" t="s">
        <v>155</v>
      </c>
      <c r="B71" s="22" t="n">
        <f aca="false">'Raw Plate Reader Measurements'!$P$37</f>
        <v>0.545</v>
      </c>
      <c r="C71" s="22" t="n">
        <f aca="false">'Raw Plate Reader Measurements'!$P$38</f>
        <v>0.606</v>
      </c>
      <c r="D71" s="22" t="n">
        <f aca="false">'Raw Plate Reader Measurements'!$P$39</f>
        <v>0.596</v>
      </c>
      <c r="E71" s="22" t="n">
        <f aca="false">'Raw Plate Reader Measurements'!$P$40</f>
        <v>0.619</v>
      </c>
      <c r="F71" s="23"/>
      <c r="G71" s="23"/>
      <c r="I71" s="22" t="n">
        <f aca="false">'Raw Plate Reader Measurements'!$E$37</f>
        <v>103.1</v>
      </c>
      <c r="J71" s="22" t="n">
        <f aca="false">'Raw Plate Reader Measurements'!$E$38</f>
        <v>91.94</v>
      </c>
      <c r="K71" s="22" t="n">
        <f aca="false">'Raw Plate Reader Measurements'!$E$39</f>
        <v>87.93</v>
      </c>
      <c r="L71" s="22" t="n">
        <f aca="false">'Raw Plate Reader Measurements'!$E$40</f>
        <v>98.73</v>
      </c>
      <c r="M71" s="23"/>
      <c r="N71" s="23"/>
      <c r="P71" s="4" t="n">
        <f aca="false">IF(ISBLANK(B71),"---", B71-$B$9)</f>
        <v>0.3355</v>
      </c>
      <c r="Q71" s="4" t="n">
        <f aca="false">IF(ISBLANK(C71),"---", C71-$B$9)</f>
        <v>0.3965</v>
      </c>
      <c r="R71" s="4" t="n">
        <f aca="false">IF(ISBLANK(D71),"---", D71-$B$9)</f>
        <v>0.3865</v>
      </c>
      <c r="S71" s="4" t="n">
        <f aca="false">IF(ISBLANK(E71),"---", E71-$B$9)</f>
        <v>0.4095</v>
      </c>
      <c r="T71" s="4" t="str">
        <f aca="false">IF(ISBLANK(F71),"---", F71-$B$9)</f>
        <v>---</v>
      </c>
      <c r="U71" s="4" t="str">
        <f aca="false">IF(ISBLANK(G71),"---", G71-$B$9)</f>
        <v>---</v>
      </c>
      <c r="W71" s="4" t="n">
        <f aca="false">IF(ISBLANK(I71),"---",I71-$I$9)</f>
        <v>93.321</v>
      </c>
      <c r="X71" s="4" t="n">
        <f aca="false">IF(ISBLANK(J71),"---",J71-$I$9)</f>
        <v>82.161</v>
      </c>
      <c r="Y71" s="4" t="n">
        <f aca="false">IF(ISBLANK(K71),"---",K71-$I$9)</f>
        <v>78.151</v>
      </c>
      <c r="Z71" s="4" t="n">
        <f aca="false">IF(ISBLANK(L71),"---",L71-$I$9)</f>
        <v>88.951</v>
      </c>
      <c r="AA71" s="4" t="str">
        <f aca="false">IF(ISBLANK(M71),"---",M71-$I$9)</f>
        <v>---</v>
      </c>
      <c r="AB71" s="4" t="str">
        <f aca="false">IF(ISBLANK(N71),"---",N71-$I$9)</f>
        <v>---</v>
      </c>
      <c r="AD71" s="27" t="n">
        <f aca="false">IF(AND(ISNUMBER(W71),ISNUMBER(P71)),(W71*$B$3)/(P71*$B$2),"---")</f>
        <v>0.298636997011929</v>
      </c>
      <c r="AE71" s="27" t="n">
        <f aca="false">IF(AND(ISNUMBER(X71),ISNUMBER(Q71)),(X71*$B$3)/(Q71*$B$2),"---")</f>
        <v>0.222474006119876</v>
      </c>
      <c r="AF71" s="27" t="n">
        <f aca="false">IF(AND(ISNUMBER(Y71),ISNUMBER(R71)),(Y71*$B$3)/(R71*$B$2),"---")</f>
        <v>0.217090986257862</v>
      </c>
      <c r="AG71" s="27" t="n">
        <f aca="false">IF(AND(ISNUMBER(Z71),ISNUMBER(S71)),(Z71*$B$3)/(S71*$B$2),"---")</f>
        <v>0.233213495921676</v>
      </c>
      <c r="AH71" s="27" t="str">
        <f aca="false">IF(AND(ISNUMBER(AA71),ISNUMBER(T71)),(AA71*$B$3)/(T71*$B$2),"---")</f>
        <v>---</v>
      </c>
      <c r="AI71" s="27" t="str">
        <f aca="false">IF(AND(ISNUMBER(AB71),ISNUMBER(U71)),(AB71*$B$3)/(U71*$B$2),"---")</f>
        <v>---</v>
      </c>
      <c r="AK71" s="27" t="n">
        <f aca="false">AVERAGE(AD71:AI71)</f>
        <v>0.242853871327836</v>
      </c>
      <c r="AL71" s="27" t="n">
        <f aca="false">STDEV(AD71:AI71)</f>
        <v>0.0377878247679607</v>
      </c>
      <c r="AM71" s="27" t="n">
        <f aca="false">GEOMEAN(AD71:AI71)</f>
        <v>0.240826674672718</v>
      </c>
      <c r="AN71" s="28" t="n">
        <f aca="false">EXP(STDEV(AP71:AU71))</f>
        <v>1.1577549729726</v>
      </c>
      <c r="AP71" s="27" t="n">
        <f aca="false">IF(ISNUMBER(AD71),LN(AD71),"---")</f>
        <v>-1.20852649997174</v>
      </c>
      <c r="AQ71" s="27" t="n">
        <f aca="false">IF(ISNUMBER(AE71),LN(AE71),"---")</f>
        <v>-1.50294501062811</v>
      </c>
      <c r="AR71" s="27" t="n">
        <f aca="false">IF(ISNUMBER(AF71),LN(AF71),"---")</f>
        <v>-1.52743872180891</v>
      </c>
      <c r="AS71" s="27" t="n">
        <f aca="false">IF(ISNUMBER(AG71),LN(AG71),"---")</f>
        <v>-1.4558009534459</v>
      </c>
      <c r="AT71" s="27" t="str">
        <f aca="false">IF(ISNUMBER(AH71),LN(AH71),"---")</f>
        <v>---</v>
      </c>
      <c r="AU71" s="27" t="str">
        <f aca="false">IF(ISNUMBER(AI71),LN(AI71),"---")</f>
        <v>---</v>
      </c>
    </row>
    <row r="72" customFormat="false" ht="14" hidden="false" customHeight="false" outlineLevel="0" collapsed="false">
      <c r="A72" s="0" t="s">
        <v>156</v>
      </c>
      <c r="B72" s="22" t="n">
        <f aca="false">'Raw Plate Reader Measurements'!$P$41</f>
        <v>0.515</v>
      </c>
      <c r="C72" s="22" t="n">
        <f aca="false">'Raw Plate Reader Measurements'!$P$42</f>
        <v>0.472</v>
      </c>
      <c r="D72" s="22" t="n">
        <f aca="false">'Raw Plate Reader Measurements'!$P$43</f>
        <v>0.43</v>
      </c>
      <c r="E72" s="22" t="n">
        <f aca="false">'Raw Plate Reader Measurements'!$P$44</f>
        <v>0.361</v>
      </c>
      <c r="F72" s="23"/>
      <c r="G72" s="23"/>
      <c r="I72" s="22" t="n">
        <f aca="false">'Raw Plate Reader Measurements'!$E$41</f>
        <v>63.68</v>
      </c>
      <c r="J72" s="22" t="n">
        <f aca="false">'Raw Plate Reader Measurements'!$E$42</f>
        <v>65.88</v>
      </c>
      <c r="K72" s="22" t="n">
        <f aca="false">'Raw Plate Reader Measurements'!$E$43</f>
        <v>65.63</v>
      </c>
      <c r="L72" s="22" t="n">
        <f aca="false">'Raw Plate Reader Measurements'!$E$44</f>
        <v>68</v>
      </c>
      <c r="M72" s="23"/>
      <c r="N72" s="23"/>
      <c r="P72" s="4" t="n">
        <f aca="false">IF(ISBLANK(B72),"---", B72-$B$9)</f>
        <v>0.3055</v>
      </c>
      <c r="Q72" s="4" t="n">
        <f aca="false">IF(ISBLANK(C72),"---", C72-$B$9)</f>
        <v>0.2625</v>
      </c>
      <c r="R72" s="4" t="n">
        <f aca="false">IF(ISBLANK(D72),"---", D72-$B$9)</f>
        <v>0.2205</v>
      </c>
      <c r="S72" s="4" t="n">
        <f aca="false">IF(ISBLANK(E72),"---", E72-$B$9)</f>
        <v>0.1515</v>
      </c>
      <c r="T72" s="4" t="str">
        <f aca="false">IF(ISBLANK(F72),"---", F72-$B$9)</f>
        <v>---</v>
      </c>
      <c r="U72" s="4" t="str">
        <f aca="false">IF(ISBLANK(G72),"---", G72-$B$9)</f>
        <v>---</v>
      </c>
      <c r="W72" s="4" t="n">
        <f aca="false">IF(ISBLANK(I72),"---",I72-$I$9)</f>
        <v>53.901</v>
      </c>
      <c r="X72" s="4" t="n">
        <f aca="false">IF(ISBLANK(J72),"---",J72-$I$9)</f>
        <v>56.101</v>
      </c>
      <c r="Y72" s="4" t="n">
        <f aca="false">IF(ISBLANK(K72),"---",K72-$I$9)</f>
        <v>55.851</v>
      </c>
      <c r="Z72" s="4" t="n">
        <f aca="false">IF(ISBLANK(L72),"---",L72-$I$9)</f>
        <v>58.221</v>
      </c>
      <c r="AA72" s="4" t="str">
        <f aca="false">IF(ISBLANK(M72),"---",M72-$I$9)</f>
        <v>---</v>
      </c>
      <c r="AB72" s="4" t="str">
        <f aca="false">IF(ISBLANK(N72),"---",N72-$I$9)</f>
        <v>---</v>
      </c>
      <c r="AD72" s="27" t="n">
        <f aca="false">IF(AND(ISNUMBER(W72),ISNUMBER(P72)),(W72*$B$3)/(P72*$B$2),"---")</f>
        <v>0.189427208083121</v>
      </c>
      <c r="AE72" s="27" t="n">
        <f aca="false">IF(AND(ISNUMBER(X72),ISNUMBER(Q72)),(X72*$B$3)/(Q72*$B$2),"---")</f>
        <v>0.229455274500962</v>
      </c>
      <c r="AF72" s="27" t="n">
        <f aca="false">IF(AND(ISNUMBER(Y72),ISNUMBER(R72)),(Y72*$B$3)/(R72*$B$2),"---")</f>
        <v>0.271943767578908</v>
      </c>
      <c r="AG72" s="27" t="n">
        <f aca="false">IF(AND(ISNUMBER(Z72),ISNUMBER(S72)),(Z72*$B$3)/(S72*$B$2),"---")</f>
        <v>0.412594826573587</v>
      </c>
      <c r="AH72" s="27" t="str">
        <f aca="false">IF(AND(ISNUMBER(AA72),ISNUMBER(T72)),(AA72*$B$3)/(T72*$B$2),"---")</f>
        <v>---</v>
      </c>
      <c r="AI72" s="27" t="str">
        <f aca="false">IF(AND(ISNUMBER(AB72),ISNUMBER(U72)),(AB72*$B$3)/(U72*$B$2),"---")</f>
        <v>---</v>
      </c>
      <c r="AK72" s="27" t="n">
        <f aca="false">AVERAGE(AD72:AI72)</f>
        <v>0.275855269184144</v>
      </c>
      <c r="AL72" s="27" t="n">
        <f aca="false">STDEV(AD72:AI72)</f>
        <v>0.0971867200327119</v>
      </c>
      <c r="AM72" s="27" t="n">
        <f aca="false">GEOMEAN(AD72:AI72)</f>
        <v>0.264262672657985</v>
      </c>
      <c r="AN72" s="28" t="n">
        <f aca="false">EXP(STDEV(AP72:AU72))</f>
        <v>1.39335732900292</v>
      </c>
      <c r="AP72" s="27" t="n">
        <f aca="false">IF(ISNUMBER(AD72),LN(AD72),"---")</f>
        <v>-1.66375045446547</v>
      </c>
      <c r="AQ72" s="27" t="n">
        <f aca="false">IF(ISNUMBER(AE72),LN(AE72),"---")</f>
        <v>-1.47204715082232</v>
      </c>
      <c r="AR72" s="27" t="n">
        <f aca="false">IF(ISNUMBER(AF72),LN(AF72),"---")</f>
        <v>-1.3021599709014</v>
      </c>
      <c r="AS72" s="27" t="n">
        <f aca="false">IF(ISNUMBER(AG72),LN(AG72),"---")</f>
        <v>-0.885289217023722</v>
      </c>
      <c r="AT72" s="27" t="str">
        <f aca="false">IF(ISNUMBER(AH72),LN(AH72),"---")</f>
        <v>---</v>
      </c>
      <c r="AU72" s="27" t="str">
        <f aca="false">IF(ISNUMBER(AI72),LN(AI72),"---")</f>
        <v>---</v>
      </c>
    </row>
    <row r="73" customFormat="false" ht="14" hidden="false" customHeight="false" outlineLevel="0" collapsed="false">
      <c r="A73" s="0" t="s">
        <v>157</v>
      </c>
      <c r="B73" s="22" t="n">
        <f aca="false">'Raw Plate Reader Measurements'!$Q$37</f>
        <v>0.522</v>
      </c>
      <c r="C73" s="22" t="n">
        <f aca="false">'Raw Plate Reader Measurements'!$Q$38</f>
        <v>0.561</v>
      </c>
      <c r="D73" s="22" t="n">
        <f aca="false">'Raw Plate Reader Measurements'!$Q$39</f>
        <v>0.591</v>
      </c>
      <c r="E73" s="22" t="n">
        <f aca="false">'Raw Plate Reader Measurements'!$Q$40</f>
        <v>0.596</v>
      </c>
      <c r="F73" s="23"/>
      <c r="G73" s="23"/>
      <c r="I73" s="22" t="n">
        <f aca="false">'Raw Plate Reader Measurements'!$F$37</f>
        <v>11.1</v>
      </c>
      <c r="J73" s="22" t="n">
        <f aca="false">'Raw Plate Reader Measurements'!$F$38</f>
        <v>10.17</v>
      </c>
      <c r="K73" s="22" t="n">
        <f aca="false">'Raw Plate Reader Measurements'!$F$39</f>
        <v>11.69</v>
      </c>
      <c r="L73" s="22" t="n">
        <f aca="false">'Raw Plate Reader Measurements'!$F$40</f>
        <v>9.168</v>
      </c>
      <c r="M73" s="23"/>
      <c r="N73" s="23"/>
      <c r="P73" s="4" t="n">
        <f aca="false">IF(ISBLANK(B73),"---", B73-$B$9)</f>
        <v>0.3125</v>
      </c>
      <c r="Q73" s="4" t="n">
        <f aca="false">IF(ISBLANK(C73),"---", C73-$B$9)</f>
        <v>0.3515</v>
      </c>
      <c r="R73" s="4" t="n">
        <f aca="false">IF(ISBLANK(D73),"---", D73-$B$9)</f>
        <v>0.3815</v>
      </c>
      <c r="S73" s="4" t="n">
        <f aca="false">IF(ISBLANK(E73),"---", E73-$B$9)</f>
        <v>0.3865</v>
      </c>
      <c r="T73" s="4" t="str">
        <f aca="false">IF(ISBLANK(F73),"---", F73-$B$9)</f>
        <v>---</v>
      </c>
      <c r="U73" s="4" t="str">
        <f aca="false">IF(ISBLANK(G73),"---", G73-$B$9)</f>
        <v>---</v>
      </c>
      <c r="W73" s="4" t="n">
        <f aca="false">IF(ISBLANK(I73),"---",I73-$I$9)</f>
        <v>1.321</v>
      </c>
      <c r="X73" s="4" t="n">
        <f aca="false">IF(ISBLANK(J73),"---",J73-$I$9)</f>
        <v>0.391</v>
      </c>
      <c r="Y73" s="4" t="n">
        <f aca="false">IF(ISBLANK(K73),"---",K73-$I$9)</f>
        <v>1.911</v>
      </c>
      <c r="Z73" s="4" t="n">
        <f aca="false">IF(ISBLANK(L73),"---",L73-$I$9)</f>
        <v>-0.611000000000001</v>
      </c>
      <c r="AA73" s="4" t="str">
        <f aca="false">IF(ISBLANK(M73),"---",M73-$I$9)</f>
        <v>---</v>
      </c>
      <c r="AB73" s="4" t="str">
        <f aca="false">IF(ISBLANK(N73),"---",N73-$I$9)</f>
        <v>---</v>
      </c>
      <c r="AD73" s="27" t="n">
        <f aca="false">IF(AND(ISNUMBER(W73),ISNUMBER(P73)),(W73*$B$3)/(P73*$B$2),"---")</f>
        <v>0.00453847080795792</v>
      </c>
      <c r="AE73" s="27" t="n">
        <f aca="false">IF(AND(ISNUMBER(X73),ISNUMBER(Q73)),(X73*$B$3)/(Q73*$B$2),"---")</f>
        <v>0.00119428555212679</v>
      </c>
      <c r="AF73" s="27" t="n">
        <f aca="false">IF(AND(ISNUMBER(Y73),ISNUMBER(R73)),(Y73*$B$3)/(R73*$B$2),"---")</f>
        <v>0.00537802597148268</v>
      </c>
      <c r="AG73" s="27" t="n">
        <f aca="false">IF(AND(ISNUMBER(Z73),ISNUMBER(S73)),(Z73*$B$3)/(S73*$B$2),"---")</f>
        <v>-0.00169726033708531</v>
      </c>
      <c r="AH73" s="27" t="str">
        <f aca="false">IF(AND(ISNUMBER(AA73),ISNUMBER(T73)),(AA73*$B$3)/(T73*$B$2),"---")</f>
        <v>---</v>
      </c>
      <c r="AI73" s="27" t="str">
        <f aca="false">IF(AND(ISNUMBER(AB73),ISNUMBER(U73)),(AB73*$B$3)/(U73*$B$2),"---")</f>
        <v>---</v>
      </c>
      <c r="AK73" s="27" t="n">
        <f aca="false">AVERAGE(AD73:AI73)</f>
        <v>0.00235338049862052</v>
      </c>
      <c r="AL73" s="27" t="n">
        <f aca="false">STDEV(AD73:AI73)</f>
        <v>0.00324932260485888</v>
      </c>
      <c r="AM73" s="27" t="e">
        <f aca="false">GEOMEAN(AD73:AI73)</f>
        <v>#VALUE!</v>
      </c>
      <c r="AN73" s="28" t="n">
        <f aca="false">EXP(STDEV(AP73:AU73))</f>
        <v>2.07198128694466</v>
      </c>
      <c r="AP73" s="27" t="n">
        <f aca="false">IF(ISNUMBER(AD73),LN(AD73),"---")</f>
        <v>-5.39516515010863</v>
      </c>
      <c r="AQ73" s="27" t="n">
        <f aca="false">IF(ISNUMBER(AE73),LN(AE73),"---")</f>
        <v>-6.73020713671986</v>
      </c>
      <c r="AR73" s="27" t="n">
        <f aca="false">IF(ISNUMBER(AF73),LN(AF73),"---")</f>
        <v>-5.22543389193874</v>
      </c>
      <c r="AS73" s="27" t="e">
        <f aca="false">IF(ISNUMBER(AG73),LN(AG73),"---")</f>
        <v>#VALUE!</v>
      </c>
      <c r="AT73" s="27" t="str">
        <f aca="false">IF(ISNUMBER(AH73),LN(AH73),"---")</f>
        <v>---</v>
      </c>
      <c r="AU73" s="27" t="str">
        <f aca="false">IF(ISNUMBER(AI73),LN(AI73),"---")</f>
        <v>---</v>
      </c>
    </row>
    <row r="74" customFormat="false" ht="14" hidden="false" customHeight="false" outlineLevel="0" collapsed="false">
      <c r="A74" s="0" t="s">
        <v>158</v>
      </c>
      <c r="B74" s="22" t="n">
        <f aca="false">'Raw Plate Reader Measurements'!$Q$41</f>
        <v>0.626</v>
      </c>
      <c r="C74" s="22" t="n">
        <f aca="false">'Raw Plate Reader Measurements'!$Q$42</f>
        <v>0.578</v>
      </c>
      <c r="D74" s="22" t="n">
        <f aca="false">'Raw Plate Reader Measurements'!$Q$43</f>
        <v>0.629</v>
      </c>
      <c r="E74" s="22" t="n">
        <f aca="false">'Raw Plate Reader Measurements'!$Q$44</f>
        <v>0.606</v>
      </c>
      <c r="F74" s="23"/>
      <c r="G74" s="23"/>
      <c r="I74" s="22" t="n">
        <f aca="false">'Raw Plate Reader Measurements'!$F$41</f>
        <v>10.55</v>
      </c>
      <c r="J74" s="22" t="n">
        <f aca="false">'Raw Plate Reader Measurements'!$F$42</f>
        <v>10.74</v>
      </c>
      <c r="K74" s="22" t="n">
        <f aca="false">'Raw Plate Reader Measurements'!$F$43</f>
        <v>11.08</v>
      </c>
      <c r="L74" s="22" t="n">
        <f aca="false">'Raw Plate Reader Measurements'!$F$44</f>
        <v>12.73</v>
      </c>
      <c r="M74" s="23"/>
      <c r="N74" s="23"/>
      <c r="P74" s="4" t="n">
        <f aca="false">IF(ISBLANK(B74),"---", B74-$B$9)</f>
        <v>0.4165</v>
      </c>
      <c r="Q74" s="4" t="n">
        <f aca="false">IF(ISBLANK(C74),"---", C74-$B$9)</f>
        <v>0.3685</v>
      </c>
      <c r="R74" s="4" t="n">
        <f aca="false">IF(ISBLANK(D74),"---", D74-$B$9)</f>
        <v>0.4195</v>
      </c>
      <c r="S74" s="4" t="n">
        <f aca="false">IF(ISBLANK(E74),"---", E74-$B$9)</f>
        <v>0.3965</v>
      </c>
      <c r="T74" s="4" t="str">
        <f aca="false">IF(ISBLANK(F74),"---", F74-$B$9)</f>
        <v>---</v>
      </c>
      <c r="U74" s="4" t="str">
        <f aca="false">IF(ISBLANK(G74),"---", G74-$B$9)</f>
        <v>---</v>
      </c>
      <c r="W74" s="4" t="n">
        <f aca="false">IF(ISBLANK(I74),"---",I74-$I$9)</f>
        <v>0.771000000000001</v>
      </c>
      <c r="X74" s="4" t="n">
        <f aca="false">IF(ISBLANK(J74),"---",J74-$I$9)</f>
        <v>0.961</v>
      </c>
      <c r="Y74" s="4" t="n">
        <f aca="false">IF(ISBLANK(K74),"---",K74-$I$9)</f>
        <v>1.301</v>
      </c>
      <c r="Z74" s="4" t="n">
        <f aca="false">IF(ISBLANK(L74),"---",L74-$I$9)</f>
        <v>2.951</v>
      </c>
      <c r="AA74" s="4" t="str">
        <f aca="false">IF(ISBLANK(M74),"---",M74-$I$9)</f>
        <v>---</v>
      </c>
      <c r="AB74" s="4" t="str">
        <f aca="false">IF(ISBLANK(N74),"---",N74-$I$9)</f>
        <v>---</v>
      </c>
      <c r="AD74" s="27" t="n">
        <f aca="false">IF(AND(ISNUMBER(W74),ISNUMBER(P74)),(W74*$B$3)/(P74*$B$2),"---")</f>
        <v>0.00198744959354042</v>
      </c>
      <c r="AE74" s="27" t="n">
        <f aca="false">IF(AND(ISNUMBER(X74),ISNUMBER(Q74)),(X74*$B$3)/(Q74*$B$2),"---")</f>
        <v>0.00279990080808167</v>
      </c>
      <c r="AF74" s="27" t="n">
        <f aca="false">IF(AND(ISNUMBER(Y74),ISNUMBER(R74)),(Y74*$B$3)/(R74*$B$2),"---")</f>
        <v>0.00332967681301212</v>
      </c>
      <c r="AG74" s="27" t="n">
        <f aca="false">IF(AND(ISNUMBER(Z74),ISNUMBER(S74)),(Z74*$B$3)/(S74*$B$2),"---")</f>
        <v>0.00799066213969832</v>
      </c>
      <c r="AH74" s="27" t="str">
        <f aca="false">IF(AND(ISNUMBER(AA74),ISNUMBER(T74)),(AA74*$B$3)/(T74*$B$2),"---")</f>
        <v>---</v>
      </c>
      <c r="AI74" s="27" t="str">
        <f aca="false">IF(AND(ISNUMBER(AB74),ISNUMBER(U74)),(AB74*$B$3)/(U74*$B$2),"---")</f>
        <v>---</v>
      </c>
      <c r="AK74" s="27" t="n">
        <f aca="false">AVERAGE(AD74:AI74)</f>
        <v>0.00402692233858313</v>
      </c>
      <c r="AL74" s="27" t="n">
        <f aca="false">STDEV(AD74:AI74)</f>
        <v>0.00269953177717665</v>
      </c>
      <c r="AM74" s="27" t="n">
        <f aca="false">GEOMEAN(AD74:AI74)</f>
        <v>0.00348823635985331</v>
      </c>
      <c r="AN74" s="28" t="n">
        <f aca="false">EXP(STDEV(AP74:AU74))</f>
        <v>1.80891422528075</v>
      </c>
      <c r="AP74" s="27" t="n">
        <f aca="false">IF(ISNUMBER(AD74),LN(AD74),"---")</f>
        <v>-6.22090307349807</v>
      </c>
      <c r="AQ74" s="27" t="n">
        <f aca="false">IF(ISNUMBER(AE74),LN(AE74),"---")</f>
        <v>-5.8781712881136</v>
      </c>
      <c r="AR74" s="27" t="n">
        <f aca="false">IF(ISNUMBER(AF74),LN(AF74),"---")</f>
        <v>-5.70488003284926</v>
      </c>
      <c r="AS74" s="27" t="n">
        <f aca="false">IF(ISNUMBER(AG74),LN(AG74),"---")</f>
        <v>-4.82948165158647</v>
      </c>
      <c r="AT74" s="27" t="str">
        <f aca="false">IF(ISNUMBER(AH74),LN(AH74),"---")</f>
        <v>---</v>
      </c>
      <c r="AU74" s="27" t="str">
        <f aca="false">IF(ISNUMBER(AI74),LN(AI74),"---")</f>
        <v>---</v>
      </c>
    </row>
    <row r="75" customFormat="false" ht="14" hidden="false" customHeight="false" outlineLevel="0" collapsed="false">
      <c r="A75" s="0" t="s">
        <v>159</v>
      </c>
      <c r="B75" s="22" t="n">
        <f aca="false">'Raw Plate Reader Measurements'!$R$37</f>
        <v>0.154</v>
      </c>
      <c r="C75" s="22" t="n">
        <f aca="false">'Raw Plate Reader Measurements'!$R$38</f>
        <v>0.193</v>
      </c>
      <c r="D75" s="22" t="n">
        <f aca="false">'Raw Plate Reader Measurements'!$R$39</f>
        <v>0.209</v>
      </c>
      <c r="E75" s="22" t="n">
        <f aca="false">'Raw Plate Reader Measurements'!$R$40</f>
        <v>0.222</v>
      </c>
      <c r="F75" s="23"/>
      <c r="G75" s="23"/>
      <c r="I75" s="22" t="n">
        <f aca="false">'Raw Plate Reader Measurements'!$G$37</f>
        <v>28.15</v>
      </c>
      <c r="J75" s="22" t="n">
        <f aca="false">'Raw Plate Reader Measurements'!$G$38</f>
        <v>34.09</v>
      </c>
      <c r="K75" s="22" t="n">
        <f aca="false">'Raw Plate Reader Measurements'!$G$39</f>
        <v>33.07</v>
      </c>
      <c r="L75" s="22" t="n">
        <f aca="false">'Raw Plate Reader Measurements'!$G$40</f>
        <v>34.8</v>
      </c>
      <c r="M75" s="23"/>
      <c r="N75" s="23"/>
      <c r="P75" s="4" t="n">
        <f aca="false">IF(ISBLANK(B75),"---", B75-$B$9)</f>
        <v>-0.0555</v>
      </c>
      <c r="Q75" s="4" t="n">
        <f aca="false">IF(ISBLANK(C75),"---", C75-$B$9)</f>
        <v>-0.0165</v>
      </c>
      <c r="R75" s="4" t="n">
        <f aca="false">IF(ISBLANK(D75),"---", D75-$B$9)</f>
        <v>-0.0005</v>
      </c>
      <c r="S75" s="4" t="n">
        <f aca="false">IF(ISBLANK(E75),"---", E75-$B$9)</f>
        <v>0.0125</v>
      </c>
      <c r="T75" s="4" t="str">
        <f aca="false">IF(ISBLANK(F75),"---", F75-$B$9)</f>
        <v>---</v>
      </c>
      <c r="U75" s="4" t="str">
        <f aca="false">IF(ISBLANK(G75),"---", G75-$B$9)</f>
        <v>---</v>
      </c>
      <c r="W75" s="4" t="n">
        <f aca="false">IF(ISBLANK(I75),"---",I75-$I$9)</f>
        <v>18.371</v>
      </c>
      <c r="X75" s="4" t="n">
        <f aca="false">IF(ISBLANK(J75),"---",J75-$I$9)</f>
        <v>24.311</v>
      </c>
      <c r="Y75" s="4" t="n">
        <f aca="false">IF(ISBLANK(K75),"---",K75-$I$9)</f>
        <v>23.291</v>
      </c>
      <c r="Z75" s="4" t="n">
        <f aca="false">IF(ISBLANK(L75),"---",L75-$I$9)</f>
        <v>25.021</v>
      </c>
      <c r="AA75" s="4" t="str">
        <f aca="false">IF(ISBLANK(M75),"---",M75-$I$9)</f>
        <v>---</v>
      </c>
      <c r="AB75" s="4" t="str">
        <f aca="false">IF(ISBLANK(N75),"---",N75-$I$9)</f>
        <v>---</v>
      </c>
      <c r="AD75" s="27" t="n">
        <f aca="false">IF(AND(ISNUMBER(W75),ISNUMBER(P75)),(W75*$B$3)/(P75*$B$2),"---")</f>
        <v>-0.355382930677154</v>
      </c>
      <c r="AE75" s="27" t="n">
        <f aca="false">IF(AND(ISNUMBER(X75),ISNUMBER(Q75)),(X75*$B$3)/(Q75*$B$2),"---")</f>
        <v>-1.58188762835009</v>
      </c>
      <c r="AF75" s="27" t="n">
        <f aca="false">IF(AND(ISNUMBER(Y75),ISNUMBER(R75)),(Y75*$B$3)/(R75*$B$2),"---")</f>
        <v>-50.0120758838701</v>
      </c>
      <c r="AG75" s="27" t="n">
        <f aca="false">IF(AND(ISNUMBER(Z75),ISNUMBER(S75)),(Z75*$B$3)/(S75*$B$2),"---")</f>
        <v>2.1490741499984</v>
      </c>
      <c r="AH75" s="27" t="str">
        <f aca="false">IF(AND(ISNUMBER(AA75),ISNUMBER(T75)),(AA75*$B$3)/(T75*$B$2),"---")</f>
        <v>---</v>
      </c>
      <c r="AI75" s="27" t="str">
        <f aca="false">IF(AND(ISNUMBER(AB75),ISNUMBER(U75)),(AB75*$B$3)/(U75*$B$2),"---")</f>
        <v>---</v>
      </c>
      <c r="AK75" s="27" t="n">
        <f aca="false">AVERAGE(AD75:AI75)</f>
        <v>-12.4500680732247</v>
      </c>
      <c r="AL75" s="27" t="n">
        <f aca="false">STDEV(AD75:AI75)</f>
        <v>25.0894276492483</v>
      </c>
      <c r="AM75" s="27" t="e">
        <f aca="false">GEOMEAN(AD75:AI75)</f>
        <v>#VALUE!</v>
      </c>
      <c r="AN75" s="28" t="e">
        <f aca="false">EXP(STDEV(AP75:AU75))</f>
        <v>#DIV/0!</v>
      </c>
      <c r="AP75" s="27" t="e">
        <f aca="false">IF(ISNUMBER(AD75),LN(AD75),"---")</f>
        <v>#VALUE!</v>
      </c>
      <c r="AQ75" s="27" t="e">
        <f aca="false">IF(ISNUMBER(AE75),LN(AE75),"---")</f>
        <v>#VALUE!</v>
      </c>
      <c r="AR75" s="27" t="e">
        <f aca="false">IF(ISNUMBER(AF75),LN(AF75),"---")</f>
        <v>#VALUE!</v>
      </c>
      <c r="AS75" s="27" t="n">
        <f aca="false">IF(ISNUMBER(AG75),LN(AG75),"---")</f>
        <v>0.765037121485024</v>
      </c>
      <c r="AT75" s="27" t="str">
        <f aca="false">IF(ISNUMBER(AH75),LN(AH75),"---")</f>
        <v>---</v>
      </c>
      <c r="AU75" s="27" t="str">
        <f aca="false">IF(ISNUMBER(AI75),LN(AI75),"---")</f>
        <v>---</v>
      </c>
    </row>
    <row r="76" customFormat="false" ht="14" hidden="false" customHeight="false" outlineLevel="0" collapsed="false">
      <c r="A76" s="0" t="s">
        <v>160</v>
      </c>
      <c r="B76" s="22" t="n">
        <f aca="false">'Raw Plate Reader Measurements'!$R$41</f>
        <v>0.229</v>
      </c>
      <c r="C76" s="22" t="n">
        <f aca="false">'Raw Plate Reader Measurements'!$R$42</f>
        <v>0.212</v>
      </c>
      <c r="D76" s="22" t="n">
        <f aca="false">'Raw Plate Reader Measurements'!$R$43</f>
        <v>0.192</v>
      </c>
      <c r="E76" s="22" t="n">
        <f aca="false">'Raw Plate Reader Measurements'!$R$44</f>
        <v>0.166</v>
      </c>
      <c r="F76" s="23"/>
      <c r="G76" s="23"/>
      <c r="I76" s="22" t="n">
        <f aca="false">'Raw Plate Reader Measurements'!$G$41</f>
        <v>41.33</v>
      </c>
      <c r="J76" s="22" t="n">
        <f aca="false">'Raw Plate Reader Measurements'!$G$42</f>
        <v>41.44</v>
      </c>
      <c r="K76" s="22" t="n">
        <f aca="false">'Raw Plate Reader Measurements'!$G$43</f>
        <v>39.36</v>
      </c>
      <c r="L76" s="22" t="n">
        <f aca="false">'Raw Plate Reader Measurements'!$G$44</f>
        <v>35.19</v>
      </c>
      <c r="M76" s="23"/>
      <c r="N76" s="23"/>
      <c r="P76" s="4" t="n">
        <f aca="false">IF(ISBLANK(B76),"---", B76-$B$9)</f>
        <v>0.0195</v>
      </c>
      <c r="Q76" s="4" t="n">
        <f aca="false">IF(ISBLANK(C76),"---", C76-$B$9)</f>
        <v>0.0025</v>
      </c>
      <c r="R76" s="4" t="n">
        <f aca="false">IF(ISBLANK(D76),"---", D76-$B$9)</f>
        <v>-0.0175</v>
      </c>
      <c r="S76" s="4" t="n">
        <f aca="false">IF(ISBLANK(E76),"---", E76-$B$9)</f>
        <v>-0.0435</v>
      </c>
      <c r="T76" s="4" t="str">
        <f aca="false">IF(ISBLANK(F76),"---", F76-$B$9)</f>
        <v>---</v>
      </c>
      <c r="U76" s="4" t="str">
        <f aca="false">IF(ISBLANK(G76),"---", G76-$B$9)</f>
        <v>---</v>
      </c>
      <c r="W76" s="4" t="n">
        <f aca="false">IF(ISBLANK(I76),"---",I76-$I$9)</f>
        <v>31.551</v>
      </c>
      <c r="X76" s="4" t="n">
        <f aca="false">IF(ISBLANK(J76),"---",J76-$I$9)</f>
        <v>31.661</v>
      </c>
      <c r="Y76" s="4" t="n">
        <f aca="false">IF(ISBLANK(K76),"---",K76-$I$9)</f>
        <v>29.581</v>
      </c>
      <c r="Z76" s="4" t="n">
        <f aca="false">IF(ISBLANK(L76),"---",L76-$I$9)</f>
        <v>25.411</v>
      </c>
      <c r="AA76" s="4" t="str">
        <f aca="false">IF(ISBLANK(M76),"---",M76-$I$9)</f>
        <v>---</v>
      </c>
      <c r="AB76" s="4" t="str">
        <f aca="false">IF(ISBLANK(N76),"---",N76-$I$9)</f>
        <v>---</v>
      </c>
      <c r="AD76" s="27" t="n">
        <f aca="false">IF(AND(ISNUMBER(W76),ISNUMBER(P76)),(W76*$B$3)/(P76*$B$2),"---")</f>
        <v>1.73714178824657</v>
      </c>
      <c r="AE76" s="27" t="n">
        <f aca="false">IF(AND(ISNUMBER(X76),ISNUMBER(Q76)),(X76*$B$3)/(Q76*$B$2),"---")</f>
        <v>13.5969458980654</v>
      </c>
      <c r="AF76" s="27" t="n">
        <f aca="false">IF(AND(ISNUMBER(Y76),ISNUMBER(R76)),(Y76*$B$3)/(R76*$B$2),"---")</f>
        <v>-1.81481162769281</v>
      </c>
      <c r="AG76" s="27" t="n">
        <f aca="false">IF(AND(ISNUMBER(Z76),ISNUMBER(S76)),(Z76*$B$3)/(S76*$B$2),"---")</f>
        <v>-0.627175738191519</v>
      </c>
      <c r="AH76" s="27" t="str">
        <f aca="false">IF(AND(ISNUMBER(AA76),ISNUMBER(T76)),(AA76*$B$3)/(T76*$B$2),"---")</f>
        <v>---</v>
      </c>
      <c r="AI76" s="27" t="str">
        <f aca="false">IF(AND(ISNUMBER(AB76),ISNUMBER(U76)),(AB76*$B$3)/(U76*$B$2),"---")</f>
        <v>---</v>
      </c>
      <c r="AK76" s="27" t="n">
        <f aca="false">AVERAGE(AD76:AI76)</f>
        <v>3.22302508010692</v>
      </c>
      <c r="AL76" s="27" t="n">
        <f aca="false">STDEV(AD76:AI76)</f>
        <v>7.07177317061719</v>
      </c>
      <c r="AM76" s="27" t="e">
        <f aca="false">GEOMEAN(AD76:AI76)</f>
        <v>#VALUE!</v>
      </c>
      <c r="AN76" s="28" t="n">
        <f aca="false">EXP(STDEV(AP76:AU76))</f>
        <v>3.28037673716894</v>
      </c>
      <c r="AP76" s="27" t="n">
        <f aca="false">IF(ISNUMBER(AD76),LN(AD76),"---")</f>
        <v>0.552241112163934</v>
      </c>
      <c r="AQ76" s="27" t="n">
        <f aca="false">IF(ISNUMBER(AE76),LN(AE76),"---")</f>
        <v>2.6098452012045</v>
      </c>
      <c r="AR76" s="27" t="e">
        <f aca="false">IF(ISNUMBER(AF76),LN(AF76),"---")</f>
        <v>#VALUE!</v>
      </c>
      <c r="AS76" s="27" t="e">
        <f aca="false">IF(ISNUMBER(AG76),LN(AG76),"---")</f>
        <v>#VALUE!</v>
      </c>
      <c r="AT76" s="27" t="str">
        <f aca="false">IF(ISNUMBER(AH76),LN(AH76),"---")</f>
        <v>---</v>
      </c>
      <c r="AU76" s="27" t="str">
        <f aca="false">IF(ISNUMBER(AI76),LN(AI76),"---")</f>
        <v>---</v>
      </c>
    </row>
    <row r="77" customFormat="false" ht="14" hidden="false" customHeight="false" outlineLevel="0" collapsed="false">
      <c r="A77" s="0" t="s">
        <v>161</v>
      </c>
      <c r="B77" s="22" t="n">
        <f aca="false">'Raw Plate Reader Measurements'!$S$37</f>
        <v>0.563</v>
      </c>
      <c r="C77" s="22" t="n">
        <f aca="false">'Raw Plate Reader Measurements'!$S$38</f>
        <v>0.594</v>
      </c>
      <c r="D77" s="22" t="n">
        <f aca="false">'Raw Plate Reader Measurements'!$S$39</f>
        <v>0.633</v>
      </c>
      <c r="E77" s="22" t="n">
        <f aca="false">'Raw Plate Reader Measurements'!$S$40</f>
        <v>0.624</v>
      </c>
      <c r="F77" s="23"/>
      <c r="G77" s="23"/>
      <c r="I77" s="22" t="n">
        <f aca="false">'Raw Plate Reader Measurements'!$H$37</f>
        <v>31.5</v>
      </c>
      <c r="J77" s="22" t="n">
        <f aca="false">'Raw Plate Reader Measurements'!$H$38</f>
        <v>28.54</v>
      </c>
      <c r="K77" s="22" t="n">
        <f aca="false">'Raw Plate Reader Measurements'!$H$39</f>
        <v>27.16</v>
      </c>
      <c r="L77" s="22" t="n">
        <f aca="false">'Raw Plate Reader Measurements'!$H$40</f>
        <v>24.97</v>
      </c>
      <c r="M77" s="23"/>
      <c r="N77" s="23"/>
      <c r="P77" s="4" t="n">
        <f aca="false">IF(ISBLANK(B77),"---", B77-$B$9)</f>
        <v>0.3535</v>
      </c>
      <c r="Q77" s="4" t="n">
        <f aca="false">IF(ISBLANK(C77),"---", C77-$B$9)</f>
        <v>0.3845</v>
      </c>
      <c r="R77" s="4" t="n">
        <f aca="false">IF(ISBLANK(D77),"---", D77-$B$9)</f>
        <v>0.4235</v>
      </c>
      <c r="S77" s="4" t="n">
        <f aca="false">IF(ISBLANK(E77),"---", E77-$B$9)</f>
        <v>0.4145</v>
      </c>
      <c r="T77" s="4" t="str">
        <f aca="false">IF(ISBLANK(F77),"---", F77-$B$9)</f>
        <v>---</v>
      </c>
      <c r="U77" s="4" t="str">
        <f aca="false">IF(ISBLANK(G77),"---", G77-$B$9)</f>
        <v>---</v>
      </c>
      <c r="W77" s="4" t="n">
        <f aca="false">IF(ISBLANK(I77),"---",I77-$I$9)</f>
        <v>21.721</v>
      </c>
      <c r="X77" s="4" t="n">
        <f aca="false">IF(ISBLANK(J77),"---",J77-$I$9)</f>
        <v>18.761</v>
      </c>
      <c r="Y77" s="4" t="n">
        <f aca="false">IF(ISBLANK(K77),"---",K77-$I$9)</f>
        <v>17.381</v>
      </c>
      <c r="Z77" s="4" t="n">
        <f aca="false">IF(ISBLANK(L77),"---",L77-$I$9)</f>
        <v>15.191</v>
      </c>
      <c r="AA77" s="4" t="str">
        <f aca="false">IF(ISBLANK(M77),"---",M77-$I$9)</f>
        <v>---</v>
      </c>
      <c r="AB77" s="4" t="str">
        <f aca="false">IF(ISBLANK(N77),"---",N77-$I$9)</f>
        <v>---</v>
      </c>
      <c r="AD77" s="27" t="n">
        <f aca="false">IF(AND(ISNUMBER(W77),ISNUMBER(P77)),(W77*$B$3)/(P77*$B$2),"---")</f>
        <v>0.065970100832578</v>
      </c>
      <c r="AE77" s="27" t="n">
        <f aca="false">IF(AND(ISNUMBER(X77),ISNUMBER(Q77)),(X77*$B$3)/(Q77*$B$2),"---")</f>
        <v>0.0523861388528823</v>
      </c>
      <c r="AF77" s="27" t="n">
        <f aca="false">IF(AND(ISNUMBER(Y77),ISNUMBER(R77)),(Y77*$B$3)/(R77*$B$2),"---")</f>
        <v>0.0440634091697355</v>
      </c>
      <c r="AG77" s="27" t="n">
        <f aca="false">IF(AND(ISNUMBER(Z77),ISNUMBER(S77)),(Z77*$B$3)/(S77*$B$2),"---")</f>
        <v>0.0393476300325406</v>
      </c>
      <c r="AH77" s="27" t="str">
        <f aca="false">IF(AND(ISNUMBER(AA77),ISNUMBER(T77)),(AA77*$B$3)/(T77*$B$2),"---")</f>
        <v>---</v>
      </c>
      <c r="AI77" s="27" t="str">
        <f aca="false">IF(AND(ISNUMBER(AB77),ISNUMBER(U77)),(AB77*$B$3)/(U77*$B$2),"---")</f>
        <v>---</v>
      </c>
      <c r="AK77" s="27" t="n">
        <f aca="false">AVERAGE(AD77:AI77)</f>
        <v>0.0504418197219341</v>
      </c>
      <c r="AL77" s="27" t="n">
        <f aca="false">STDEV(AD77:AI77)</f>
        <v>0.0116715188553275</v>
      </c>
      <c r="AM77" s="27" t="n">
        <f aca="false">GEOMEAN(AD77:AI77)</f>
        <v>0.0494754841835776</v>
      </c>
      <c r="AN77" s="28" t="n">
        <f aca="false">EXP(STDEV(AP77:AU77))</f>
        <v>1.25237724727638</v>
      </c>
      <c r="AP77" s="27" t="n">
        <f aca="false">IF(ISNUMBER(AD77),LN(AD77),"---")</f>
        <v>-2.71855365728744</v>
      </c>
      <c r="AQ77" s="27" t="n">
        <f aca="false">IF(ISNUMBER(AE77),LN(AE77),"---")</f>
        <v>-2.94911324835659</v>
      </c>
      <c r="AR77" s="27" t="n">
        <f aca="false">IF(ISNUMBER(AF77),LN(AF77),"---")</f>
        <v>-3.12212556498313</v>
      </c>
      <c r="AS77" s="27" t="n">
        <f aca="false">IF(ISNUMBER(AG77),LN(AG77),"---")</f>
        <v>-3.23531953382219</v>
      </c>
      <c r="AT77" s="27" t="str">
        <f aca="false">IF(ISNUMBER(AH77),LN(AH77),"---")</f>
        <v>---</v>
      </c>
      <c r="AU77" s="27" t="str">
        <f aca="false">IF(ISNUMBER(AI77),LN(AI77),"---")</f>
        <v>---</v>
      </c>
    </row>
    <row r="78" customFormat="false" ht="14" hidden="false" customHeight="false" outlineLevel="0" collapsed="false">
      <c r="A78" s="0" t="s">
        <v>162</v>
      </c>
      <c r="B78" s="22" t="n">
        <f aca="false">'Raw Plate Reader Measurements'!$S$41</f>
        <v>0.675</v>
      </c>
      <c r="C78" s="22" t="n">
        <f aca="false">'Raw Plate Reader Measurements'!$S$42</f>
        <v>0.627</v>
      </c>
      <c r="D78" s="22" t="n">
        <f aca="false">'Raw Plate Reader Measurements'!$S$43</f>
        <v>0.607</v>
      </c>
      <c r="E78" s="22" t="n">
        <f aca="false">'Raw Plate Reader Measurements'!$S$44</f>
        <v>0.621</v>
      </c>
      <c r="F78" s="23"/>
      <c r="G78" s="23"/>
      <c r="I78" s="22" t="n">
        <f aca="false">'Raw Plate Reader Measurements'!$H$41</f>
        <v>28.37</v>
      </c>
      <c r="J78" s="22" t="n">
        <f aca="false">'Raw Plate Reader Measurements'!$H$42</f>
        <v>28.67</v>
      </c>
      <c r="K78" s="22" t="n">
        <f aca="false">'Raw Plate Reader Measurements'!$H$43</f>
        <v>30.83</v>
      </c>
      <c r="L78" s="22" t="n">
        <f aca="false">'Raw Plate Reader Measurements'!$H$44</f>
        <v>37.28</v>
      </c>
      <c r="M78" s="23"/>
      <c r="N78" s="23"/>
      <c r="P78" s="4" t="n">
        <f aca="false">IF(ISBLANK(B78),"---", B78-$B$9)</f>
        <v>0.4655</v>
      </c>
      <c r="Q78" s="4" t="n">
        <f aca="false">IF(ISBLANK(C78),"---", C78-$B$9)</f>
        <v>0.4175</v>
      </c>
      <c r="R78" s="4" t="n">
        <f aca="false">IF(ISBLANK(D78),"---", D78-$B$9)</f>
        <v>0.3975</v>
      </c>
      <c r="S78" s="4" t="n">
        <f aca="false">IF(ISBLANK(E78),"---", E78-$B$9)</f>
        <v>0.4115</v>
      </c>
      <c r="T78" s="4" t="str">
        <f aca="false">IF(ISBLANK(F78),"---", F78-$B$9)</f>
        <v>---</v>
      </c>
      <c r="U78" s="4" t="str">
        <f aca="false">IF(ISBLANK(G78),"---", G78-$B$9)</f>
        <v>---</v>
      </c>
      <c r="W78" s="4" t="n">
        <f aca="false">IF(ISBLANK(I78),"---",I78-$I$9)</f>
        <v>18.591</v>
      </c>
      <c r="X78" s="4" t="n">
        <f aca="false">IF(ISBLANK(J78),"---",J78-$I$9)</f>
        <v>18.891</v>
      </c>
      <c r="Y78" s="4" t="n">
        <f aca="false">IF(ISBLANK(K78),"---",K78-$I$9)</f>
        <v>21.051</v>
      </c>
      <c r="Z78" s="4" t="n">
        <f aca="false">IF(ISBLANK(L78),"---",L78-$I$9)</f>
        <v>27.501</v>
      </c>
      <c r="AA78" s="4" t="str">
        <f aca="false">IF(ISBLANK(M78),"---",M78-$I$9)</f>
        <v>---</v>
      </c>
      <c r="AB78" s="4" t="str">
        <f aca="false">IF(ISBLANK(N78),"---",N78-$I$9)</f>
        <v>---</v>
      </c>
      <c r="AD78" s="27" t="n">
        <f aca="false">IF(AND(ISNUMBER(W78),ISNUMBER(P78)),(W78*$B$3)/(P78*$B$2),"---")</f>
        <v>0.0428785228814028</v>
      </c>
      <c r="AE78" s="27" t="n">
        <f aca="false">IF(AND(ISNUMBER(X78),ISNUMBER(Q78)),(X78*$B$3)/(Q78*$B$2),"---")</f>
        <v>0.0485797436352502</v>
      </c>
      <c r="AF78" s="27" t="n">
        <f aca="false">IF(AND(ISNUMBER(Y78),ISNUMBER(R78)),(Y78*$B$3)/(R78*$B$2),"---")</f>
        <v>0.0568581007445773</v>
      </c>
      <c r="AG78" s="27" t="n">
        <f aca="false">IF(AND(ISNUMBER(Z78),ISNUMBER(S78)),(Z78*$B$3)/(S78*$B$2),"---")</f>
        <v>0.0717522289771195</v>
      </c>
      <c r="AH78" s="27" t="str">
        <f aca="false">IF(AND(ISNUMBER(AA78),ISNUMBER(T78)),(AA78*$B$3)/(T78*$B$2),"---")</f>
        <v>---</v>
      </c>
      <c r="AI78" s="27" t="str">
        <f aca="false">IF(AND(ISNUMBER(AB78),ISNUMBER(U78)),(AB78*$B$3)/(U78*$B$2),"---")</f>
        <v>---</v>
      </c>
      <c r="AK78" s="27" t="n">
        <f aca="false">AVERAGE(AD78:AI78)</f>
        <v>0.0550171490595874</v>
      </c>
      <c r="AL78" s="27" t="n">
        <f aca="false">STDEV(AD78:AI78)</f>
        <v>0.012546426277944</v>
      </c>
      <c r="AM78" s="27" t="n">
        <f aca="false">GEOMEAN(AD78:AI78)</f>
        <v>0.0539921591209206</v>
      </c>
      <c r="AN78" s="28" t="n">
        <f aca="false">EXP(STDEV(AP78:AU78))</f>
        <v>1.24854187609071</v>
      </c>
      <c r="AP78" s="27" t="n">
        <f aca="false">IF(ISNUMBER(AD78),LN(AD78),"---")</f>
        <v>-3.14938421054141</v>
      </c>
      <c r="AQ78" s="27" t="n">
        <f aca="false">IF(ISNUMBER(AE78),LN(AE78),"---")</f>
        <v>-3.02454863258856</v>
      </c>
      <c r="AR78" s="27" t="n">
        <f aca="false">IF(ISNUMBER(AF78),LN(AF78),"---")</f>
        <v>-2.86719657562849</v>
      </c>
      <c r="AS78" s="27" t="n">
        <f aca="false">IF(ISNUMBER(AG78),LN(AG78),"---")</f>
        <v>-2.63453635894174</v>
      </c>
      <c r="AT78" s="27" t="str">
        <f aca="false">IF(ISNUMBER(AH78),LN(AH78),"---")</f>
        <v>---</v>
      </c>
      <c r="AU78" s="27" t="str">
        <f aca="false">IF(ISNUMBER(AI78),LN(AI78),"---")</f>
        <v>---</v>
      </c>
    </row>
    <row r="79" customFormat="false" ht="14" hidden="false" customHeight="false" outlineLevel="0" collapsed="false">
      <c r="A79" s="0" t="s">
        <v>163</v>
      </c>
      <c r="B79" s="22" t="n">
        <f aca="false">'Raw Plate Reader Measurements'!$T$37</f>
        <v>0.563</v>
      </c>
      <c r="C79" s="22" t="n">
        <f aca="false">'Raw Plate Reader Measurements'!$T$38</f>
        <v>0.613</v>
      </c>
      <c r="D79" s="22" t="n">
        <f aca="false">'Raw Plate Reader Measurements'!$T$39</f>
        <v>0.615</v>
      </c>
      <c r="E79" s="22" t="n">
        <f aca="false">'Raw Plate Reader Measurements'!$T$40</f>
        <v>0.66</v>
      </c>
      <c r="F79" s="23"/>
      <c r="G79" s="23"/>
      <c r="I79" s="22" t="n">
        <f aca="false">'Raw Plate Reader Measurements'!$I$37</f>
        <v>11.99</v>
      </c>
      <c r="J79" s="22" t="n">
        <f aca="false">'Raw Plate Reader Measurements'!$I$38</f>
        <v>11.47</v>
      </c>
      <c r="K79" s="22" t="n">
        <f aca="false">'Raw Plate Reader Measurements'!$I$39</f>
        <v>11.18</v>
      </c>
      <c r="L79" s="22" t="n">
        <f aca="false">'Raw Plate Reader Measurements'!$I$40</f>
        <v>10.4</v>
      </c>
      <c r="M79" s="23"/>
      <c r="N79" s="23"/>
      <c r="P79" s="4" t="n">
        <f aca="false">IF(ISBLANK(B79),"---", B79-$B$9)</f>
        <v>0.3535</v>
      </c>
      <c r="Q79" s="4" t="n">
        <f aca="false">IF(ISBLANK(C79),"---", C79-$B$9)</f>
        <v>0.4035</v>
      </c>
      <c r="R79" s="4" t="n">
        <f aca="false">IF(ISBLANK(D79),"---", D79-$B$9)</f>
        <v>0.4055</v>
      </c>
      <c r="S79" s="4" t="n">
        <f aca="false">IF(ISBLANK(E79),"---", E79-$B$9)</f>
        <v>0.4505</v>
      </c>
      <c r="T79" s="4" t="str">
        <f aca="false">IF(ISBLANK(F79),"---", F79-$B$9)</f>
        <v>---</v>
      </c>
      <c r="U79" s="4" t="str">
        <f aca="false">IF(ISBLANK(G79),"---", G79-$B$9)</f>
        <v>---</v>
      </c>
      <c r="W79" s="4" t="n">
        <f aca="false">IF(ISBLANK(I79),"---",I79-$I$9)</f>
        <v>2.211</v>
      </c>
      <c r="X79" s="4" t="n">
        <f aca="false">IF(ISBLANK(J79),"---",J79-$I$9)</f>
        <v>1.691</v>
      </c>
      <c r="Y79" s="4" t="n">
        <f aca="false">IF(ISBLANK(K79),"---",K79-$I$9)</f>
        <v>1.401</v>
      </c>
      <c r="Z79" s="4" t="n">
        <f aca="false">IF(ISBLANK(L79),"---",L79-$I$9)</f>
        <v>0.621</v>
      </c>
      <c r="AA79" s="4" t="str">
        <f aca="false">IF(ISBLANK(M79),"---",M79-$I$9)</f>
        <v>---</v>
      </c>
      <c r="AB79" s="4" t="str">
        <f aca="false">IF(ISBLANK(N79),"---",N79-$I$9)</f>
        <v>---</v>
      </c>
      <c r="AD79" s="27" t="n">
        <f aca="false">IF(AND(ISNUMBER(W79),ISNUMBER(P79)),(W79*$B$3)/(P79*$B$2),"---")</f>
        <v>0.00671515551497767</v>
      </c>
      <c r="AE79" s="27" t="n">
        <f aca="false">IF(AND(ISNUMBER(X79),ISNUMBER(Q79)),(X79*$B$3)/(Q79*$B$2),"---")</f>
        <v>0.0044994229477317</v>
      </c>
      <c r="AF79" s="27" t="n">
        <f aca="false">IF(AND(ISNUMBER(Y79),ISNUMBER(R79)),(Y79*$B$3)/(R79*$B$2),"---")</f>
        <v>0.00370940307077659</v>
      </c>
      <c r="AG79" s="27" t="n">
        <f aca="false">IF(AND(ISNUMBER(Z79),ISNUMBER(S79)),(Z79*$B$3)/(S79*$B$2),"---")</f>
        <v>0.00147997219200356</v>
      </c>
      <c r="AH79" s="27" t="str">
        <f aca="false">IF(AND(ISNUMBER(AA79),ISNUMBER(T79)),(AA79*$B$3)/(T79*$B$2),"---")</f>
        <v>---</v>
      </c>
      <c r="AI79" s="27" t="str">
        <f aca="false">IF(AND(ISNUMBER(AB79),ISNUMBER(U79)),(AB79*$B$3)/(U79*$B$2),"---")</f>
        <v>---</v>
      </c>
      <c r="AK79" s="27" t="n">
        <f aca="false">AVERAGE(AD79:AI79)</f>
        <v>0.00410098843137238</v>
      </c>
      <c r="AL79" s="27" t="n">
        <f aca="false">STDEV(AD79:AI79)</f>
        <v>0.00216145667135999</v>
      </c>
      <c r="AM79" s="27" t="n">
        <f aca="false">GEOMEAN(AD79:AI79)</f>
        <v>0.00358874515400111</v>
      </c>
      <c r="AN79" s="28" t="n">
        <f aca="false">EXP(STDEV(AP79:AU79))</f>
        <v>1.89678888820885</v>
      </c>
      <c r="AP79" s="27" t="n">
        <f aca="false">IF(ISNUMBER(AD79),LN(AD79),"---")</f>
        <v>-5.00338828993368</v>
      </c>
      <c r="AQ79" s="27" t="n">
        <f aca="false">IF(ISNUMBER(AE79),LN(AE79),"---")</f>
        <v>-5.40380612426593</v>
      </c>
      <c r="AR79" s="27" t="n">
        <f aca="false">IF(ISNUMBER(AF79),LN(AF79),"---")</f>
        <v>-5.59688431267296</v>
      </c>
      <c r="AS79" s="27" t="n">
        <f aca="false">IF(ISNUMBER(AG79),LN(AG79),"---")</f>
        <v>-6.51573198056942</v>
      </c>
      <c r="AT79" s="27" t="str">
        <f aca="false">IF(ISNUMBER(AH79),LN(AH79),"---")</f>
        <v>---</v>
      </c>
      <c r="AU79" s="27" t="str">
        <f aca="false">IF(ISNUMBER(AI79),LN(AI79),"---")</f>
        <v>---</v>
      </c>
    </row>
    <row r="80" customFormat="false" ht="14" hidden="false" customHeight="false" outlineLevel="0" collapsed="false">
      <c r="A80" s="0" t="s">
        <v>164</v>
      </c>
      <c r="B80" s="22" t="n">
        <f aca="false">'Raw Plate Reader Measurements'!$T$41</f>
        <v>0.686</v>
      </c>
      <c r="C80" s="22" t="n">
        <f aca="false">'Raw Plate Reader Measurements'!$T$42</f>
        <v>0.624</v>
      </c>
      <c r="D80" s="22" t="n">
        <f aca="false">'Raw Plate Reader Measurements'!$T$43</f>
        <v>0.618</v>
      </c>
      <c r="E80" s="22" t="n">
        <f aca="false">'Raw Plate Reader Measurements'!$T$44</f>
        <v>0.605</v>
      </c>
      <c r="F80" s="23"/>
      <c r="G80" s="23"/>
      <c r="I80" s="22" t="n">
        <f aca="false">'Raw Plate Reader Measurements'!$I$41</f>
        <v>9.986</v>
      </c>
      <c r="J80" s="22" t="n">
        <f aca="false">'Raw Plate Reader Measurements'!$I$42</f>
        <v>11.38</v>
      </c>
      <c r="K80" s="22" t="n">
        <f aca="false">'Raw Plate Reader Measurements'!$I$43</f>
        <v>10.16</v>
      </c>
      <c r="L80" s="22" t="n">
        <f aca="false">'Raw Plate Reader Measurements'!$I$44</f>
        <v>12.51</v>
      </c>
      <c r="M80" s="23"/>
      <c r="N80" s="23"/>
      <c r="P80" s="4" t="n">
        <f aca="false">IF(ISBLANK(B80),"---", B80-$B$9)</f>
        <v>0.4765</v>
      </c>
      <c r="Q80" s="4" t="n">
        <f aca="false">IF(ISBLANK(C80),"---", C80-$B$9)</f>
        <v>0.4145</v>
      </c>
      <c r="R80" s="4" t="n">
        <f aca="false">IF(ISBLANK(D80),"---", D80-$B$9)</f>
        <v>0.4085</v>
      </c>
      <c r="S80" s="4" t="n">
        <f aca="false">IF(ISBLANK(E80),"---", E80-$B$9)</f>
        <v>0.3955</v>
      </c>
      <c r="T80" s="4" t="str">
        <f aca="false">IF(ISBLANK(F80),"---", F80-$B$9)</f>
        <v>---</v>
      </c>
      <c r="U80" s="4" t="str">
        <f aca="false">IF(ISBLANK(G80),"---", G80-$B$9)</f>
        <v>---</v>
      </c>
      <c r="W80" s="4" t="n">
        <f aca="false">IF(ISBLANK(I80),"---",I80-$I$9)</f>
        <v>0.207000000000001</v>
      </c>
      <c r="X80" s="4" t="n">
        <f aca="false">IF(ISBLANK(J80),"---",J80-$I$9)</f>
        <v>1.601</v>
      </c>
      <c r="Y80" s="4" t="n">
        <f aca="false">IF(ISBLANK(K80),"---",K80-$I$9)</f>
        <v>0.381</v>
      </c>
      <c r="Z80" s="4" t="n">
        <f aca="false">IF(ISBLANK(L80),"---",L80-$I$9)</f>
        <v>2.731</v>
      </c>
      <c r="AA80" s="4" t="str">
        <f aca="false">IF(ISBLANK(M80),"---",M80-$I$9)</f>
        <v>---</v>
      </c>
      <c r="AB80" s="4" t="str">
        <f aca="false">IF(ISBLANK(N80),"---",N80-$I$9)</f>
        <v>---</v>
      </c>
      <c r="AD80" s="27" t="n">
        <f aca="false">IF(AND(ISNUMBER(W80),ISNUMBER(P80)),(W80*$B$3)/(P80*$B$2),"---")</f>
        <v>0.000466406066804901</v>
      </c>
      <c r="AE80" s="27" t="n">
        <f aca="false">IF(AND(ISNUMBER(X80),ISNUMBER(Q80)),(X80*$B$3)/(Q80*$B$2),"---")</f>
        <v>0.00414689985399891</v>
      </c>
      <c r="AF80" s="27" t="n">
        <f aca="false">IF(AND(ISNUMBER(Y80),ISNUMBER(R80)),(Y80*$B$3)/(R80*$B$2),"---")</f>
        <v>0.00100135867652003</v>
      </c>
      <c r="AG80" s="27" t="n">
        <f aca="false">IF(AND(ISNUMBER(Z80),ISNUMBER(S80)),(Z80*$B$3)/(S80*$B$2),"---")</f>
        <v>0.00741364801436024</v>
      </c>
      <c r="AH80" s="27" t="str">
        <f aca="false">IF(AND(ISNUMBER(AA80),ISNUMBER(T80)),(AA80*$B$3)/(T80*$B$2),"---")</f>
        <v>---</v>
      </c>
      <c r="AI80" s="27" t="str">
        <f aca="false">IF(AND(ISNUMBER(AB80),ISNUMBER(U80)),(AB80*$B$3)/(U80*$B$2),"---")</f>
        <v>---</v>
      </c>
      <c r="AK80" s="27" t="n">
        <f aca="false">AVERAGE(AD80:AI80)</f>
        <v>0.00325707815292102</v>
      </c>
      <c r="AL80" s="27" t="n">
        <f aca="false">STDEV(AD80:AI80)</f>
        <v>0.00321169616252723</v>
      </c>
      <c r="AM80" s="27" t="n">
        <f aca="false">GEOMEAN(AD80:AI80)</f>
        <v>0.00194660279033369</v>
      </c>
      <c r="AN80" s="28" t="n">
        <f aca="false">EXP(STDEV(AP80:AU80))</f>
        <v>3.56306908284401</v>
      </c>
      <c r="AP80" s="27" t="n">
        <f aca="false">IF(ISNUMBER(AD80),LN(AD80),"---")</f>
        <v>-7.67045391528339</v>
      </c>
      <c r="AQ80" s="27" t="n">
        <f aca="false">IF(ISNUMBER(AE80),LN(AE80),"---")</f>
        <v>-5.48539424703314</v>
      </c>
      <c r="AR80" s="27" t="n">
        <f aca="false">IF(ISNUMBER(AF80),LN(AF80),"---")</f>
        <v>-6.90639752462786</v>
      </c>
      <c r="AS80" s="27" t="n">
        <f aca="false">IF(ISNUMBER(AG80),LN(AG80),"---")</f>
        <v>-4.90443265118851</v>
      </c>
      <c r="AT80" s="27" t="str">
        <f aca="false">IF(ISNUMBER(AH80),LN(AH80),"---")</f>
        <v>---</v>
      </c>
      <c r="AU80" s="27" t="str">
        <f aca="false">IF(ISNUMBER(AI80),LN(AI80),"---")</f>
        <v>---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LibreOffice/5.0.3.2$Linux_X86_64 LibreOffice_project/00m0$Build-2</Application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2016-05-08T16:01:08Z</dcterms:created>
  <dc:creator>Dwijayanti, Ari</dc:creator>
  <dc:language>fr-FR</dc:language>
  <dcterms:modified xsi:type="dcterms:W3CDTF">2017-09-26T13:10:49Z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Imperial College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