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Anima\Downloads\iGEM\4. Interlab\"/>
    </mc:Choice>
  </mc:AlternateContent>
  <bookViews>
    <workbookView xWindow="555" yWindow="1065" windowWidth="26715" windowHeight="15045" tabRatio="646" xr2:uid="{00000000-000D-0000-FFFF-FFFF00000000}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0" i="4" l="1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1" i="4"/>
  <c r="B30" i="4"/>
  <c r="B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8" i="4"/>
  <c r="D8" i="4"/>
  <c r="C8" i="4"/>
  <c r="B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L8" i="4"/>
  <c r="K8" i="4"/>
  <c r="J8" i="4"/>
  <c r="I8" i="4"/>
  <c r="B9" i="4"/>
  <c r="I14" i="4"/>
  <c r="I13" i="4"/>
  <c r="L12" i="4"/>
  <c r="K12" i="4"/>
  <c r="J12" i="4"/>
  <c r="I12" i="4"/>
  <c r="L11" i="4"/>
  <c r="K11" i="4"/>
  <c r="J11" i="4"/>
  <c r="I11" i="4"/>
  <c r="AB80" i="4"/>
  <c r="U80" i="4"/>
  <c r="AI80" i="4"/>
  <c r="AU80" i="4"/>
  <c r="AA80" i="4"/>
  <c r="T80" i="4"/>
  <c r="AH80" i="4"/>
  <c r="AT80" i="4"/>
  <c r="I9" i="4"/>
  <c r="Z80" i="4"/>
  <c r="S80" i="4"/>
  <c r="C6" i="2"/>
  <c r="C27" i="2"/>
  <c r="D6" i="2"/>
  <c r="D27" i="2"/>
  <c r="E6" i="2"/>
  <c r="E27" i="2"/>
  <c r="F6" i="2"/>
  <c r="F27" i="2"/>
  <c r="G6" i="2"/>
  <c r="G27" i="2"/>
  <c r="C28" i="2"/>
  <c r="B3" i="4"/>
  <c r="B6" i="1"/>
  <c r="C6" i="1"/>
  <c r="B7" i="1"/>
  <c r="B9" i="1"/>
  <c r="B2" i="4"/>
  <c r="AG80" i="4"/>
  <c r="AS80" i="4"/>
  <c r="Y80" i="4"/>
  <c r="R80" i="4"/>
  <c r="AF80" i="4"/>
  <c r="AR80" i="4"/>
  <c r="X80" i="4"/>
  <c r="Q80" i="4"/>
  <c r="AE80" i="4"/>
  <c r="AQ80" i="4"/>
  <c r="W80" i="4"/>
  <c r="P80" i="4"/>
  <c r="AD80" i="4"/>
  <c r="AP80" i="4"/>
  <c r="AN80" i="4"/>
  <c r="AM80" i="4"/>
  <c r="AL80" i="4"/>
  <c r="AK80" i="4"/>
  <c r="AB79" i="4"/>
  <c r="U79" i="4"/>
  <c r="AI79" i="4"/>
  <c r="AU79" i="4"/>
  <c r="AA79" i="4"/>
  <c r="T79" i="4"/>
  <c r="AH79" i="4"/>
  <c r="AT79" i="4"/>
  <c r="Z79" i="4"/>
  <c r="S79" i="4"/>
  <c r="AG79" i="4"/>
  <c r="AS79" i="4"/>
  <c r="Y79" i="4"/>
  <c r="R79" i="4"/>
  <c r="AF79" i="4"/>
  <c r="AR79" i="4"/>
  <c r="X79" i="4"/>
  <c r="Q79" i="4"/>
  <c r="AE79" i="4"/>
  <c r="AQ79" i="4"/>
  <c r="W79" i="4"/>
  <c r="P79" i="4"/>
  <c r="AD79" i="4"/>
  <c r="AP79" i="4"/>
  <c r="AN79" i="4"/>
  <c r="AM79" i="4"/>
  <c r="AL79" i="4"/>
  <c r="AK79" i="4"/>
  <c r="AB78" i="4"/>
  <c r="U78" i="4"/>
  <c r="AI78" i="4"/>
  <c r="AU78" i="4"/>
  <c r="AA78" i="4"/>
  <c r="T78" i="4"/>
  <c r="AH78" i="4"/>
  <c r="AT78" i="4"/>
  <c r="Z78" i="4"/>
  <c r="S78" i="4"/>
  <c r="AG78" i="4"/>
  <c r="AS78" i="4"/>
  <c r="Y78" i="4"/>
  <c r="R78" i="4"/>
  <c r="AF78" i="4"/>
  <c r="AR78" i="4"/>
  <c r="X78" i="4"/>
  <c r="Q78" i="4"/>
  <c r="AE78" i="4"/>
  <c r="AQ78" i="4"/>
  <c r="W78" i="4"/>
  <c r="P78" i="4"/>
  <c r="AD78" i="4"/>
  <c r="AP78" i="4"/>
  <c r="AN78" i="4"/>
  <c r="AM78" i="4"/>
  <c r="AL78" i="4"/>
  <c r="AK78" i="4"/>
  <c r="AB77" i="4"/>
  <c r="U77" i="4"/>
  <c r="AI77" i="4"/>
  <c r="AU77" i="4"/>
  <c r="AA77" i="4"/>
  <c r="T77" i="4"/>
  <c r="AH77" i="4"/>
  <c r="AT77" i="4"/>
  <c r="Z77" i="4"/>
  <c r="S77" i="4"/>
  <c r="AG77" i="4"/>
  <c r="AS77" i="4"/>
  <c r="Y77" i="4"/>
  <c r="R77" i="4"/>
  <c r="AF77" i="4"/>
  <c r="AR77" i="4"/>
  <c r="X77" i="4"/>
  <c r="Q77" i="4"/>
  <c r="AE77" i="4"/>
  <c r="AQ77" i="4"/>
  <c r="W77" i="4"/>
  <c r="P77" i="4"/>
  <c r="AD77" i="4"/>
  <c r="AP77" i="4"/>
  <c r="AN77" i="4"/>
  <c r="AM77" i="4"/>
  <c r="AL77" i="4"/>
  <c r="AK77" i="4"/>
  <c r="AB76" i="4"/>
  <c r="U76" i="4"/>
  <c r="AI76" i="4"/>
  <c r="AU76" i="4"/>
  <c r="AA76" i="4"/>
  <c r="T76" i="4"/>
  <c r="AH76" i="4"/>
  <c r="AT76" i="4"/>
  <c r="Z76" i="4"/>
  <c r="S76" i="4"/>
  <c r="AG76" i="4"/>
  <c r="AS76" i="4"/>
  <c r="Y76" i="4"/>
  <c r="R76" i="4"/>
  <c r="AF76" i="4"/>
  <c r="AR76" i="4"/>
  <c r="X76" i="4"/>
  <c r="Q76" i="4"/>
  <c r="AE76" i="4"/>
  <c r="AQ76" i="4"/>
  <c r="W76" i="4"/>
  <c r="P76" i="4"/>
  <c r="AD76" i="4"/>
  <c r="AP76" i="4"/>
  <c r="AN76" i="4"/>
  <c r="AM76" i="4"/>
  <c r="AL76" i="4"/>
  <c r="AK76" i="4"/>
  <c r="AB75" i="4"/>
  <c r="U75" i="4"/>
  <c r="AI75" i="4"/>
  <c r="AU75" i="4"/>
  <c r="AA75" i="4"/>
  <c r="T75" i="4"/>
  <c r="AH75" i="4"/>
  <c r="AT75" i="4"/>
  <c r="Z75" i="4"/>
  <c r="S75" i="4"/>
  <c r="AG75" i="4"/>
  <c r="AS75" i="4"/>
  <c r="Y75" i="4"/>
  <c r="R75" i="4"/>
  <c r="AF75" i="4"/>
  <c r="AR75" i="4"/>
  <c r="X75" i="4"/>
  <c r="Q75" i="4"/>
  <c r="AE75" i="4"/>
  <c r="AQ75" i="4"/>
  <c r="W75" i="4"/>
  <c r="P75" i="4"/>
  <c r="AD75" i="4"/>
  <c r="AP75" i="4"/>
  <c r="AN75" i="4"/>
  <c r="AM75" i="4"/>
  <c r="AL75" i="4"/>
  <c r="AK75" i="4"/>
  <c r="AB74" i="4"/>
  <c r="U74" i="4"/>
  <c r="AI74" i="4"/>
  <c r="AU74" i="4"/>
  <c r="AA74" i="4"/>
  <c r="T74" i="4"/>
  <c r="AH74" i="4"/>
  <c r="AT74" i="4"/>
  <c r="Z74" i="4"/>
  <c r="S74" i="4"/>
  <c r="AG74" i="4"/>
  <c r="AS74" i="4"/>
  <c r="Y74" i="4"/>
  <c r="R74" i="4"/>
  <c r="AF74" i="4"/>
  <c r="AR74" i="4"/>
  <c r="X74" i="4"/>
  <c r="Q74" i="4"/>
  <c r="AE74" i="4"/>
  <c r="AQ74" i="4"/>
  <c r="W74" i="4"/>
  <c r="P74" i="4"/>
  <c r="AD74" i="4"/>
  <c r="AP74" i="4"/>
  <c r="AN74" i="4"/>
  <c r="AM74" i="4"/>
  <c r="AL74" i="4"/>
  <c r="AK74" i="4"/>
  <c r="AB73" i="4"/>
  <c r="U73" i="4"/>
  <c r="AI73" i="4"/>
  <c r="AU73" i="4"/>
  <c r="AA73" i="4"/>
  <c r="T73" i="4"/>
  <c r="AH73" i="4"/>
  <c r="AT73" i="4"/>
  <c r="Z73" i="4"/>
  <c r="S73" i="4"/>
  <c r="AG73" i="4"/>
  <c r="AS73" i="4"/>
  <c r="Y73" i="4"/>
  <c r="R73" i="4"/>
  <c r="AF73" i="4"/>
  <c r="AR73" i="4"/>
  <c r="X73" i="4"/>
  <c r="Q73" i="4"/>
  <c r="AE73" i="4"/>
  <c r="AQ73" i="4"/>
  <c r="W73" i="4"/>
  <c r="P73" i="4"/>
  <c r="AD73" i="4"/>
  <c r="AP73" i="4"/>
  <c r="AN73" i="4"/>
  <c r="AM73" i="4"/>
  <c r="AL73" i="4"/>
  <c r="AK73" i="4"/>
  <c r="AB72" i="4"/>
  <c r="U72" i="4"/>
  <c r="AI72" i="4"/>
  <c r="AU72" i="4"/>
  <c r="AA72" i="4"/>
  <c r="T72" i="4"/>
  <c r="AH72" i="4"/>
  <c r="AT72" i="4"/>
  <c r="Z72" i="4"/>
  <c r="S72" i="4"/>
  <c r="AG72" i="4"/>
  <c r="AS72" i="4"/>
  <c r="Y72" i="4"/>
  <c r="R72" i="4"/>
  <c r="AF72" i="4"/>
  <c r="AR72" i="4"/>
  <c r="X72" i="4"/>
  <c r="Q72" i="4"/>
  <c r="AE72" i="4"/>
  <c r="AQ72" i="4"/>
  <c r="W72" i="4"/>
  <c r="P72" i="4"/>
  <c r="AD72" i="4"/>
  <c r="AP72" i="4"/>
  <c r="AN72" i="4"/>
  <c r="AM72" i="4"/>
  <c r="AL72" i="4"/>
  <c r="AK72" i="4"/>
  <c r="AB71" i="4"/>
  <c r="U71" i="4"/>
  <c r="AI71" i="4"/>
  <c r="AU71" i="4"/>
  <c r="AA71" i="4"/>
  <c r="T71" i="4"/>
  <c r="AH71" i="4"/>
  <c r="AT71" i="4"/>
  <c r="Z71" i="4"/>
  <c r="S71" i="4"/>
  <c r="AG71" i="4"/>
  <c r="AS71" i="4"/>
  <c r="Y71" i="4"/>
  <c r="R71" i="4"/>
  <c r="AF71" i="4"/>
  <c r="AR71" i="4"/>
  <c r="X71" i="4"/>
  <c r="Q71" i="4"/>
  <c r="AE71" i="4"/>
  <c r="AQ71" i="4"/>
  <c r="W71" i="4"/>
  <c r="P71" i="4"/>
  <c r="AD71" i="4"/>
  <c r="AP71" i="4"/>
  <c r="AN71" i="4"/>
  <c r="AM71" i="4"/>
  <c r="AL71" i="4"/>
  <c r="AK71" i="4"/>
  <c r="AB70" i="4"/>
  <c r="U70" i="4"/>
  <c r="AI70" i="4"/>
  <c r="AU70" i="4"/>
  <c r="AA70" i="4"/>
  <c r="T70" i="4"/>
  <c r="AH70" i="4"/>
  <c r="AT70" i="4"/>
  <c r="Z70" i="4"/>
  <c r="S70" i="4"/>
  <c r="AG70" i="4"/>
  <c r="AS70" i="4"/>
  <c r="Y70" i="4"/>
  <c r="R70" i="4"/>
  <c r="AF70" i="4"/>
  <c r="AR70" i="4"/>
  <c r="X70" i="4"/>
  <c r="Q70" i="4"/>
  <c r="AE70" i="4"/>
  <c r="AQ70" i="4"/>
  <c r="W70" i="4"/>
  <c r="P70" i="4"/>
  <c r="AD70" i="4"/>
  <c r="AP70" i="4"/>
  <c r="AN70" i="4"/>
  <c r="AM70" i="4"/>
  <c r="AL70" i="4"/>
  <c r="AK70" i="4"/>
  <c r="AB69" i="4"/>
  <c r="U69" i="4"/>
  <c r="AI69" i="4"/>
  <c r="AU69" i="4"/>
  <c r="AA69" i="4"/>
  <c r="T69" i="4"/>
  <c r="AH69" i="4"/>
  <c r="AT69" i="4"/>
  <c r="Z69" i="4"/>
  <c r="S69" i="4"/>
  <c r="AG69" i="4"/>
  <c r="AS69" i="4"/>
  <c r="Y69" i="4"/>
  <c r="R69" i="4"/>
  <c r="AF69" i="4"/>
  <c r="AR69" i="4"/>
  <c r="X69" i="4"/>
  <c r="Q69" i="4"/>
  <c r="AE69" i="4"/>
  <c r="AQ69" i="4"/>
  <c r="W69" i="4"/>
  <c r="P69" i="4"/>
  <c r="AD69" i="4"/>
  <c r="AP69" i="4"/>
  <c r="AN69" i="4"/>
  <c r="AM69" i="4"/>
  <c r="AL69" i="4"/>
  <c r="AK69" i="4"/>
  <c r="AB68" i="4"/>
  <c r="U68" i="4"/>
  <c r="AI68" i="4"/>
  <c r="AU68" i="4"/>
  <c r="AA68" i="4"/>
  <c r="T68" i="4"/>
  <c r="AH68" i="4"/>
  <c r="AT68" i="4"/>
  <c r="Z68" i="4"/>
  <c r="S68" i="4"/>
  <c r="AG68" i="4"/>
  <c r="AS68" i="4"/>
  <c r="Y68" i="4"/>
  <c r="R68" i="4"/>
  <c r="AF68" i="4"/>
  <c r="AR68" i="4"/>
  <c r="X68" i="4"/>
  <c r="Q68" i="4"/>
  <c r="AE68" i="4"/>
  <c r="AQ68" i="4"/>
  <c r="W68" i="4"/>
  <c r="P68" i="4"/>
  <c r="AD68" i="4"/>
  <c r="AP68" i="4"/>
  <c r="AN68" i="4"/>
  <c r="AM68" i="4"/>
  <c r="AL68" i="4"/>
  <c r="AK68" i="4"/>
  <c r="AB67" i="4"/>
  <c r="U67" i="4"/>
  <c r="AI67" i="4"/>
  <c r="AU67" i="4"/>
  <c r="AA67" i="4"/>
  <c r="T67" i="4"/>
  <c r="AH67" i="4"/>
  <c r="AT67" i="4"/>
  <c r="Z67" i="4"/>
  <c r="S67" i="4"/>
  <c r="AG67" i="4"/>
  <c r="AS67" i="4"/>
  <c r="Y67" i="4"/>
  <c r="R67" i="4"/>
  <c r="AF67" i="4"/>
  <c r="AR67" i="4"/>
  <c r="X67" i="4"/>
  <c r="Q67" i="4"/>
  <c r="AE67" i="4"/>
  <c r="AQ67" i="4"/>
  <c r="W67" i="4"/>
  <c r="P67" i="4"/>
  <c r="AD67" i="4"/>
  <c r="AP67" i="4"/>
  <c r="AN67" i="4"/>
  <c r="AM67" i="4"/>
  <c r="AL67" i="4"/>
  <c r="AK67" i="4"/>
  <c r="AB66" i="4"/>
  <c r="U66" i="4"/>
  <c r="AI66" i="4"/>
  <c r="AU66" i="4"/>
  <c r="AA66" i="4"/>
  <c r="T66" i="4"/>
  <c r="AH66" i="4"/>
  <c r="AT66" i="4"/>
  <c r="Z66" i="4"/>
  <c r="S66" i="4"/>
  <c r="AG66" i="4"/>
  <c r="AS66" i="4"/>
  <c r="Y66" i="4"/>
  <c r="R66" i="4"/>
  <c r="AF66" i="4"/>
  <c r="AR66" i="4"/>
  <c r="X66" i="4"/>
  <c r="Q66" i="4"/>
  <c r="AE66" i="4"/>
  <c r="AQ66" i="4"/>
  <c r="W66" i="4"/>
  <c r="P66" i="4"/>
  <c r="AD66" i="4"/>
  <c r="AP66" i="4"/>
  <c r="AN66" i="4"/>
  <c r="AM66" i="4"/>
  <c r="AL66" i="4"/>
  <c r="AK66" i="4"/>
  <c r="AB65" i="4"/>
  <c r="U65" i="4"/>
  <c r="AI65" i="4"/>
  <c r="AU65" i="4"/>
  <c r="AA65" i="4"/>
  <c r="T65" i="4"/>
  <c r="AH65" i="4"/>
  <c r="AT65" i="4"/>
  <c r="Z65" i="4"/>
  <c r="S65" i="4"/>
  <c r="AG65" i="4"/>
  <c r="AS65" i="4"/>
  <c r="Y65" i="4"/>
  <c r="R65" i="4"/>
  <c r="AF65" i="4"/>
  <c r="AR65" i="4"/>
  <c r="X65" i="4"/>
  <c r="Q65" i="4"/>
  <c r="AE65" i="4"/>
  <c r="AQ65" i="4"/>
  <c r="W65" i="4"/>
  <c r="P65" i="4"/>
  <c r="AD65" i="4"/>
  <c r="AP65" i="4"/>
  <c r="AN65" i="4"/>
  <c r="AM65" i="4"/>
  <c r="AL65" i="4"/>
  <c r="AK65" i="4"/>
  <c r="AB62" i="4"/>
  <c r="U62" i="4"/>
  <c r="AI62" i="4"/>
  <c r="AU62" i="4"/>
  <c r="AA62" i="4"/>
  <c r="T62" i="4"/>
  <c r="AH62" i="4"/>
  <c r="AT62" i="4"/>
  <c r="Z62" i="4"/>
  <c r="S62" i="4"/>
  <c r="AG62" i="4"/>
  <c r="AS62" i="4"/>
  <c r="Y62" i="4"/>
  <c r="R62" i="4"/>
  <c r="AF62" i="4"/>
  <c r="AR62" i="4"/>
  <c r="X62" i="4"/>
  <c r="Q62" i="4"/>
  <c r="AE62" i="4"/>
  <c r="AQ62" i="4"/>
  <c r="W62" i="4"/>
  <c r="P62" i="4"/>
  <c r="AD62" i="4"/>
  <c r="AP62" i="4"/>
  <c r="AN62" i="4"/>
  <c r="AM62" i="4"/>
  <c r="AL62" i="4"/>
  <c r="AK62" i="4"/>
  <c r="AB61" i="4"/>
  <c r="U61" i="4"/>
  <c r="AI61" i="4"/>
  <c r="AU61" i="4"/>
  <c r="AA61" i="4"/>
  <c r="T61" i="4"/>
  <c r="AH61" i="4"/>
  <c r="AT61" i="4"/>
  <c r="Z61" i="4"/>
  <c r="S61" i="4"/>
  <c r="AG61" i="4"/>
  <c r="AS61" i="4"/>
  <c r="Y61" i="4"/>
  <c r="R61" i="4"/>
  <c r="AF61" i="4"/>
  <c r="AR61" i="4"/>
  <c r="X61" i="4"/>
  <c r="Q61" i="4"/>
  <c r="AE61" i="4"/>
  <c r="AQ61" i="4"/>
  <c r="W61" i="4"/>
  <c r="P61" i="4"/>
  <c r="AD61" i="4"/>
  <c r="AP61" i="4"/>
  <c r="AN61" i="4"/>
  <c r="AM61" i="4"/>
  <c r="AL61" i="4"/>
  <c r="AK61" i="4"/>
  <c r="AB60" i="4"/>
  <c r="U60" i="4"/>
  <c r="AI60" i="4"/>
  <c r="AU60" i="4"/>
  <c r="AA60" i="4"/>
  <c r="T60" i="4"/>
  <c r="AH60" i="4"/>
  <c r="AT60" i="4"/>
  <c r="Z60" i="4"/>
  <c r="S60" i="4"/>
  <c r="AG60" i="4"/>
  <c r="AS60" i="4"/>
  <c r="Y60" i="4"/>
  <c r="R60" i="4"/>
  <c r="AF60" i="4"/>
  <c r="AR60" i="4"/>
  <c r="X60" i="4"/>
  <c r="Q60" i="4"/>
  <c r="AE60" i="4"/>
  <c r="AQ60" i="4"/>
  <c r="W60" i="4"/>
  <c r="P60" i="4"/>
  <c r="AD60" i="4"/>
  <c r="AP60" i="4"/>
  <c r="AN60" i="4"/>
  <c r="AM60" i="4"/>
  <c r="AL60" i="4"/>
  <c r="AK60" i="4"/>
  <c r="AB59" i="4"/>
  <c r="U59" i="4"/>
  <c r="AI59" i="4"/>
  <c r="AU59" i="4"/>
  <c r="AA59" i="4"/>
  <c r="T59" i="4"/>
  <c r="AH59" i="4"/>
  <c r="AT59" i="4"/>
  <c r="Z59" i="4"/>
  <c r="S59" i="4"/>
  <c r="AG59" i="4"/>
  <c r="AS59" i="4"/>
  <c r="Y59" i="4"/>
  <c r="R59" i="4"/>
  <c r="AF59" i="4"/>
  <c r="AR59" i="4"/>
  <c r="X59" i="4"/>
  <c r="Q59" i="4"/>
  <c r="AE59" i="4"/>
  <c r="AQ59" i="4"/>
  <c r="W59" i="4"/>
  <c r="P59" i="4"/>
  <c r="AD59" i="4"/>
  <c r="AP59" i="4"/>
  <c r="AN59" i="4"/>
  <c r="AM59" i="4"/>
  <c r="AL59" i="4"/>
  <c r="AK59" i="4"/>
  <c r="AB58" i="4"/>
  <c r="U58" i="4"/>
  <c r="AI58" i="4"/>
  <c r="AU58" i="4"/>
  <c r="AA58" i="4"/>
  <c r="T58" i="4"/>
  <c r="AH58" i="4"/>
  <c r="AT58" i="4"/>
  <c r="Z58" i="4"/>
  <c r="S58" i="4"/>
  <c r="AG58" i="4"/>
  <c r="AS58" i="4"/>
  <c r="Y58" i="4"/>
  <c r="R58" i="4"/>
  <c r="AF58" i="4"/>
  <c r="AR58" i="4"/>
  <c r="X58" i="4"/>
  <c r="Q58" i="4"/>
  <c r="AE58" i="4"/>
  <c r="AQ58" i="4"/>
  <c r="W58" i="4"/>
  <c r="P58" i="4"/>
  <c r="AD58" i="4"/>
  <c r="AP58" i="4"/>
  <c r="AN58" i="4"/>
  <c r="AM58" i="4"/>
  <c r="AL58" i="4"/>
  <c r="AK58" i="4"/>
  <c r="AB57" i="4"/>
  <c r="U57" i="4"/>
  <c r="AI57" i="4"/>
  <c r="AU57" i="4"/>
  <c r="AA57" i="4"/>
  <c r="T57" i="4"/>
  <c r="AH57" i="4"/>
  <c r="AT57" i="4"/>
  <c r="Z57" i="4"/>
  <c r="S57" i="4"/>
  <c r="AG57" i="4"/>
  <c r="AS57" i="4"/>
  <c r="Y57" i="4"/>
  <c r="R57" i="4"/>
  <c r="AF57" i="4"/>
  <c r="AR57" i="4"/>
  <c r="X57" i="4"/>
  <c r="Q57" i="4"/>
  <c r="AE57" i="4"/>
  <c r="AQ57" i="4"/>
  <c r="W57" i="4"/>
  <c r="P57" i="4"/>
  <c r="AD57" i="4"/>
  <c r="AP57" i="4"/>
  <c r="AN57" i="4"/>
  <c r="AM57" i="4"/>
  <c r="AL57" i="4"/>
  <c r="AK57" i="4"/>
  <c r="AB56" i="4"/>
  <c r="U56" i="4"/>
  <c r="AI56" i="4"/>
  <c r="AU56" i="4"/>
  <c r="AA56" i="4"/>
  <c r="T56" i="4"/>
  <c r="AH56" i="4"/>
  <c r="AT56" i="4"/>
  <c r="Z56" i="4"/>
  <c r="S56" i="4"/>
  <c r="AG56" i="4"/>
  <c r="AS56" i="4"/>
  <c r="Y56" i="4"/>
  <c r="R56" i="4"/>
  <c r="AF56" i="4"/>
  <c r="AR56" i="4"/>
  <c r="X56" i="4"/>
  <c r="Q56" i="4"/>
  <c r="AE56" i="4"/>
  <c r="AQ56" i="4"/>
  <c r="W56" i="4"/>
  <c r="P56" i="4"/>
  <c r="AD56" i="4"/>
  <c r="AP56" i="4"/>
  <c r="AN56" i="4"/>
  <c r="AM56" i="4"/>
  <c r="AL56" i="4"/>
  <c r="AK56" i="4"/>
  <c r="AB55" i="4"/>
  <c r="U55" i="4"/>
  <c r="AI55" i="4"/>
  <c r="AU55" i="4"/>
  <c r="AA55" i="4"/>
  <c r="T55" i="4"/>
  <c r="AH55" i="4"/>
  <c r="AT55" i="4"/>
  <c r="Z55" i="4"/>
  <c r="S55" i="4"/>
  <c r="AG55" i="4"/>
  <c r="AS55" i="4"/>
  <c r="Y55" i="4"/>
  <c r="R55" i="4"/>
  <c r="AF55" i="4"/>
  <c r="AR55" i="4"/>
  <c r="X55" i="4"/>
  <c r="Q55" i="4"/>
  <c r="AE55" i="4"/>
  <c r="AQ55" i="4"/>
  <c r="W55" i="4"/>
  <c r="P55" i="4"/>
  <c r="AD55" i="4"/>
  <c r="AP55" i="4"/>
  <c r="AN55" i="4"/>
  <c r="AM55" i="4"/>
  <c r="AL55" i="4"/>
  <c r="AK55" i="4"/>
  <c r="AB54" i="4"/>
  <c r="U54" i="4"/>
  <c r="AI54" i="4"/>
  <c r="AU54" i="4"/>
  <c r="AA54" i="4"/>
  <c r="T54" i="4"/>
  <c r="AH54" i="4"/>
  <c r="AT54" i="4"/>
  <c r="Z54" i="4"/>
  <c r="S54" i="4"/>
  <c r="AG54" i="4"/>
  <c r="AS54" i="4"/>
  <c r="Y54" i="4"/>
  <c r="R54" i="4"/>
  <c r="AF54" i="4"/>
  <c r="AR54" i="4"/>
  <c r="X54" i="4"/>
  <c r="Q54" i="4"/>
  <c r="AE54" i="4"/>
  <c r="AQ54" i="4"/>
  <c r="W54" i="4"/>
  <c r="P54" i="4"/>
  <c r="AD54" i="4"/>
  <c r="AP54" i="4"/>
  <c r="AN54" i="4"/>
  <c r="AM54" i="4"/>
  <c r="AL54" i="4"/>
  <c r="AK54" i="4"/>
  <c r="AB53" i="4"/>
  <c r="U53" i="4"/>
  <c r="AI53" i="4"/>
  <c r="AU53" i="4"/>
  <c r="AA53" i="4"/>
  <c r="T53" i="4"/>
  <c r="AH53" i="4"/>
  <c r="AT53" i="4"/>
  <c r="Z53" i="4"/>
  <c r="S53" i="4"/>
  <c r="AG53" i="4"/>
  <c r="AS53" i="4"/>
  <c r="Y53" i="4"/>
  <c r="R53" i="4"/>
  <c r="AF53" i="4"/>
  <c r="AR53" i="4"/>
  <c r="X53" i="4"/>
  <c r="Q53" i="4"/>
  <c r="AE53" i="4"/>
  <c r="AQ53" i="4"/>
  <c r="W53" i="4"/>
  <c r="P53" i="4"/>
  <c r="AD53" i="4"/>
  <c r="AP53" i="4"/>
  <c r="AN53" i="4"/>
  <c r="AM53" i="4"/>
  <c r="AL53" i="4"/>
  <c r="AK53" i="4"/>
  <c r="AB52" i="4"/>
  <c r="U52" i="4"/>
  <c r="AI52" i="4"/>
  <c r="AU52" i="4"/>
  <c r="AA52" i="4"/>
  <c r="T52" i="4"/>
  <c r="AH52" i="4"/>
  <c r="AT52" i="4"/>
  <c r="Z52" i="4"/>
  <c r="S52" i="4"/>
  <c r="AG52" i="4"/>
  <c r="AS52" i="4"/>
  <c r="Y52" i="4"/>
  <c r="R52" i="4"/>
  <c r="AF52" i="4"/>
  <c r="AR52" i="4"/>
  <c r="X52" i="4"/>
  <c r="Q52" i="4"/>
  <c r="AE52" i="4"/>
  <c r="AQ52" i="4"/>
  <c r="W52" i="4"/>
  <c r="P52" i="4"/>
  <c r="AD52" i="4"/>
  <c r="AP52" i="4"/>
  <c r="AN52" i="4"/>
  <c r="AM52" i="4"/>
  <c r="AL52" i="4"/>
  <c r="AK52" i="4"/>
  <c r="AB51" i="4"/>
  <c r="U51" i="4"/>
  <c r="AI51" i="4"/>
  <c r="AU51" i="4"/>
  <c r="AA51" i="4"/>
  <c r="T51" i="4"/>
  <c r="AH51" i="4"/>
  <c r="AT51" i="4"/>
  <c r="Z51" i="4"/>
  <c r="S51" i="4"/>
  <c r="AG51" i="4"/>
  <c r="AS51" i="4"/>
  <c r="Y51" i="4"/>
  <c r="R51" i="4"/>
  <c r="AF51" i="4"/>
  <c r="AR51" i="4"/>
  <c r="X51" i="4"/>
  <c r="Q51" i="4"/>
  <c r="AE51" i="4"/>
  <c r="AQ51" i="4"/>
  <c r="W51" i="4"/>
  <c r="P51" i="4"/>
  <c r="AD51" i="4"/>
  <c r="AP51" i="4"/>
  <c r="AN51" i="4"/>
  <c r="AM51" i="4"/>
  <c r="AL51" i="4"/>
  <c r="AK51" i="4"/>
  <c r="AB50" i="4"/>
  <c r="U50" i="4"/>
  <c r="AI50" i="4"/>
  <c r="AU50" i="4"/>
  <c r="AA50" i="4"/>
  <c r="T50" i="4"/>
  <c r="AH50" i="4"/>
  <c r="AT50" i="4"/>
  <c r="Z50" i="4"/>
  <c r="S50" i="4"/>
  <c r="AG50" i="4"/>
  <c r="AS50" i="4"/>
  <c r="Y50" i="4"/>
  <c r="R50" i="4"/>
  <c r="AF50" i="4"/>
  <c r="AR50" i="4"/>
  <c r="X50" i="4"/>
  <c r="Q50" i="4"/>
  <c r="AE50" i="4"/>
  <c r="AQ50" i="4"/>
  <c r="W50" i="4"/>
  <c r="P50" i="4"/>
  <c r="AD50" i="4"/>
  <c r="AP50" i="4"/>
  <c r="AN50" i="4"/>
  <c r="AM50" i="4"/>
  <c r="AL50" i="4"/>
  <c r="AK50" i="4"/>
  <c r="AB49" i="4"/>
  <c r="U49" i="4"/>
  <c r="AI49" i="4"/>
  <c r="AU49" i="4"/>
  <c r="AA49" i="4"/>
  <c r="T49" i="4"/>
  <c r="AH49" i="4"/>
  <c r="AT49" i="4"/>
  <c r="Z49" i="4"/>
  <c r="S49" i="4"/>
  <c r="AG49" i="4"/>
  <c r="AS49" i="4"/>
  <c r="Y49" i="4"/>
  <c r="R49" i="4"/>
  <c r="AF49" i="4"/>
  <c r="AR49" i="4"/>
  <c r="X49" i="4"/>
  <c r="Q49" i="4"/>
  <c r="AE49" i="4"/>
  <c r="AQ49" i="4"/>
  <c r="W49" i="4"/>
  <c r="P49" i="4"/>
  <c r="AD49" i="4"/>
  <c r="AP49" i="4"/>
  <c r="AN49" i="4"/>
  <c r="AM49" i="4"/>
  <c r="AL49" i="4"/>
  <c r="AK49" i="4"/>
  <c r="AB48" i="4"/>
  <c r="U48" i="4"/>
  <c r="AI48" i="4"/>
  <c r="AU48" i="4"/>
  <c r="AA48" i="4"/>
  <c r="T48" i="4"/>
  <c r="AH48" i="4"/>
  <c r="AT48" i="4"/>
  <c r="Z48" i="4"/>
  <c r="S48" i="4"/>
  <c r="AG48" i="4"/>
  <c r="AS48" i="4"/>
  <c r="Y48" i="4"/>
  <c r="R48" i="4"/>
  <c r="AF48" i="4"/>
  <c r="AR48" i="4"/>
  <c r="X48" i="4"/>
  <c r="Q48" i="4"/>
  <c r="AE48" i="4"/>
  <c r="AQ48" i="4"/>
  <c r="W48" i="4"/>
  <c r="P48" i="4"/>
  <c r="AD48" i="4"/>
  <c r="AP48" i="4"/>
  <c r="AN48" i="4"/>
  <c r="AM48" i="4"/>
  <c r="AL48" i="4"/>
  <c r="AK48" i="4"/>
  <c r="AB47" i="4"/>
  <c r="U47" i="4"/>
  <c r="AI47" i="4"/>
  <c r="AU47" i="4"/>
  <c r="AA47" i="4"/>
  <c r="T47" i="4"/>
  <c r="AH47" i="4"/>
  <c r="AT47" i="4"/>
  <c r="Z47" i="4"/>
  <c r="S47" i="4"/>
  <c r="AG47" i="4"/>
  <c r="AS47" i="4"/>
  <c r="Y47" i="4"/>
  <c r="R47" i="4"/>
  <c r="AF47" i="4"/>
  <c r="AR47" i="4"/>
  <c r="X47" i="4"/>
  <c r="Q47" i="4"/>
  <c r="AE47" i="4"/>
  <c r="AQ47" i="4"/>
  <c r="W47" i="4"/>
  <c r="P47" i="4"/>
  <c r="AD47" i="4"/>
  <c r="AP47" i="4"/>
  <c r="AN47" i="4"/>
  <c r="AM47" i="4"/>
  <c r="AL47" i="4"/>
  <c r="AK47" i="4"/>
  <c r="AB44" i="4"/>
  <c r="U44" i="4"/>
  <c r="AI44" i="4"/>
  <c r="AU44" i="4"/>
  <c r="AA44" i="4"/>
  <c r="T44" i="4"/>
  <c r="AH44" i="4"/>
  <c r="AT44" i="4"/>
  <c r="Z44" i="4"/>
  <c r="S44" i="4"/>
  <c r="AG44" i="4"/>
  <c r="AS44" i="4"/>
  <c r="Y44" i="4"/>
  <c r="R44" i="4"/>
  <c r="AF44" i="4"/>
  <c r="AR44" i="4"/>
  <c r="X44" i="4"/>
  <c r="Q44" i="4"/>
  <c r="AE44" i="4"/>
  <c r="AQ44" i="4"/>
  <c r="W44" i="4"/>
  <c r="P44" i="4"/>
  <c r="AD44" i="4"/>
  <c r="AP44" i="4"/>
  <c r="AN44" i="4"/>
  <c r="AM44" i="4"/>
  <c r="AL44" i="4"/>
  <c r="AK44" i="4"/>
  <c r="AB43" i="4"/>
  <c r="U43" i="4"/>
  <c r="AI43" i="4"/>
  <c r="AU43" i="4"/>
  <c r="AA43" i="4"/>
  <c r="T43" i="4"/>
  <c r="AH43" i="4"/>
  <c r="AT43" i="4"/>
  <c r="Z43" i="4"/>
  <c r="S43" i="4"/>
  <c r="AG43" i="4"/>
  <c r="AS43" i="4"/>
  <c r="Y43" i="4"/>
  <c r="R43" i="4"/>
  <c r="AF43" i="4"/>
  <c r="AR43" i="4"/>
  <c r="X43" i="4"/>
  <c r="Q43" i="4"/>
  <c r="AE43" i="4"/>
  <c r="AQ43" i="4"/>
  <c r="W43" i="4"/>
  <c r="P43" i="4"/>
  <c r="AD43" i="4"/>
  <c r="AP43" i="4"/>
  <c r="AN43" i="4"/>
  <c r="AM43" i="4"/>
  <c r="AL43" i="4"/>
  <c r="AK43" i="4"/>
  <c r="AB42" i="4"/>
  <c r="U42" i="4"/>
  <c r="AI42" i="4"/>
  <c r="AU42" i="4"/>
  <c r="AA42" i="4"/>
  <c r="T42" i="4"/>
  <c r="AH42" i="4"/>
  <c r="AT42" i="4"/>
  <c r="Z42" i="4"/>
  <c r="S42" i="4"/>
  <c r="AG42" i="4"/>
  <c r="AS42" i="4"/>
  <c r="Y42" i="4"/>
  <c r="R42" i="4"/>
  <c r="AF42" i="4"/>
  <c r="AR42" i="4"/>
  <c r="X42" i="4"/>
  <c r="Q42" i="4"/>
  <c r="AE42" i="4"/>
  <c r="AQ42" i="4"/>
  <c r="W42" i="4"/>
  <c r="P42" i="4"/>
  <c r="AD42" i="4"/>
  <c r="AP42" i="4"/>
  <c r="AN42" i="4"/>
  <c r="AM42" i="4"/>
  <c r="AL42" i="4"/>
  <c r="AK42" i="4"/>
  <c r="AB41" i="4"/>
  <c r="U41" i="4"/>
  <c r="AI41" i="4"/>
  <c r="AU41" i="4"/>
  <c r="AA41" i="4"/>
  <c r="T41" i="4"/>
  <c r="AH41" i="4"/>
  <c r="AT41" i="4"/>
  <c r="Z41" i="4"/>
  <c r="S41" i="4"/>
  <c r="AG41" i="4"/>
  <c r="AS41" i="4"/>
  <c r="Y41" i="4"/>
  <c r="R41" i="4"/>
  <c r="AF41" i="4"/>
  <c r="AR41" i="4"/>
  <c r="X41" i="4"/>
  <c r="Q41" i="4"/>
  <c r="AE41" i="4"/>
  <c r="AQ41" i="4"/>
  <c r="W41" i="4"/>
  <c r="P41" i="4"/>
  <c r="AD41" i="4"/>
  <c r="AP41" i="4"/>
  <c r="AN41" i="4"/>
  <c r="AM41" i="4"/>
  <c r="AL41" i="4"/>
  <c r="AK41" i="4"/>
  <c r="AB40" i="4"/>
  <c r="U40" i="4"/>
  <c r="AI40" i="4"/>
  <c r="AU40" i="4"/>
  <c r="AA40" i="4"/>
  <c r="T40" i="4"/>
  <c r="AH40" i="4"/>
  <c r="AT40" i="4"/>
  <c r="Z40" i="4"/>
  <c r="S40" i="4"/>
  <c r="AG40" i="4"/>
  <c r="AS40" i="4"/>
  <c r="Y40" i="4"/>
  <c r="R40" i="4"/>
  <c r="AF40" i="4"/>
  <c r="AR40" i="4"/>
  <c r="X40" i="4"/>
  <c r="Q40" i="4"/>
  <c r="AE40" i="4"/>
  <c r="AQ40" i="4"/>
  <c r="W40" i="4"/>
  <c r="P40" i="4"/>
  <c r="AD40" i="4"/>
  <c r="AP40" i="4"/>
  <c r="AN40" i="4"/>
  <c r="AM40" i="4"/>
  <c r="AL40" i="4"/>
  <c r="AK40" i="4"/>
  <c r="AB39" i="4"/>
  <c r="U39" i="4"/>
  <c r="AI39" i="4"/>
  <c r="AU39" i="4"/>
  <c r="AA39" i="4"/>
  <c r="T39" i="4"/>
  <c r="AH39" i="4"/>
  <c r="AT39" i="4"/>
  <c r="Z39" i="4"/>
  <c r="S39" i="4"/>
  <c r="AG39" i="4"/>
  <c r="AS39" i="4"/>
  <c r="Y39" i="4"/>
  <c r="R39" i="4"/>
  <c r="AF39" i="4"/>
  <c r="AR39" i="4"/>
  <c r="X39" i="4"/>
  <c r="Q39" i="4"/>
  <c r="AE39" i="4"/>
  <c r="AQ39" i="4"/>
  <c r="W39" i="4"/>
  <c r="P39" i="4"/>
  <c r="AD39" i="4"/>
  <c r="AP39" i="4"/>
  <c r="AN39" i="4"/>
  <c r="AM39" i="4"/>
  <c r="AL39" i="4"/>
  <c r="AK39" i="4"/>
  <c r="AB38" i="4"/>
  <c r="U38" i="4"/>
  <c r="AI38" i="4"/>
  <c r="AU38" i="4"/>
  <c r="AA38" i="4"/>
  <c r="T38" i="4"/>
  <c r="AH38" i="4"/>
  <c r="AT38" i="4"/>
  <c r="Z38" i="4"/>
  <c r="S38" i="4"/>
  <c r="AG38" i="4"/>
  <c r="AS38" i="4"/>
  <c r="Y38" i="4"/>
  <c r="R38" i="4"/>
  <c r="AF38" i="4"/>
  <c r="AR38" i="4"/>
  <c r="X38" i="4"/>
  <c r="Q38" i="4"/>
  <c r="AE38" i="4"/>
  <c r="AQ38" i="4"/>
  <c r="W38" i="4"/>
  <c r="P38" i="4"/>
  <c r="AD38" i="4"/>
  <c r="AP38" i="4"/>
  <c r="AN38" i="4"/>
  <c r="AM38" i="4"/>
  <c r="AL38" i="4"/>
  <c r="AK38" i="4"/>
  <c r="AB37" i="4"/>
  <c r="U37" i="4"/>
  <c r="AI37" i="4"/>
  <c r="AU37" i="4"/>
  <c r="AA37" i="4"/>
  <c r="T37" i="4"/>
  <c r="AH37" i="4"/>
  <c r="AT37" i="4"/>
  <c r="Z37" i="4"/>
  <c r="S37" i="4"/>
  <c r="AG37" i="4"/>
  <c r="AS37" i="4"/>
  <c r="Y37" i="4"/>
  <c r="R37" i="4"/>
  <c r="AF37" i="4"/>
  <c r="AR37" i="4"/>
  <c r="X37" i="4"/>
  <c r="Q37" i="4"/>
  <c r="AE37" i="4"/>
  <c r="AQ37" i="4"/>
  <c r="W37" i="4"/>
  <c r="P37" i="4"/>
  <c r="AD37" i="4"/>
  <c r="AP37" i="4"/>
  <c r="AN37" i="4"/>
  <c r="AM37" i="4"/>
  <c r="AL37" i="4"/>
  <c r="AK37" i="4"/>
  <c r="AB36" i="4"/>
  <c r="U36" i="4"/>
  <c r="AI36" i="4"/>
  <c r="AU36" i="4"/>
  <c r="AA36" i="4"/>
  <c r="T36" i="4"/>
  <c r="AH36" i="4"/>
  <c r="AT36" i="4"/>
  <c r="Z36" i="4"/>
  <c r="S36" i="4"/>
  <c r="AG36" i="4"/>
  <c r="AS36" i="4"/>
  <c r="Y36" i="4"/>
  <c r="R36" i="4"/>
  <c r="AF36" i="4"/>
  <c r="AR36" i="4"/>
  <c r="X36" i="4"/>
  <c r="Q36" i="4"/>
  <c r="AE36" i="4"/>
  <c r="AQ36" i="4"/>
  <c r="W36" i="4"/>
  <c r="P36" i="4"/>
  <c r="AD36" i="4"/>
  <c r="AP36" i="4"/>
  <c r="AN36" i="4"/>
  <c r="AM36" i="4"/>
  <c r="AL36" i="4"/>
  <c r="AK36" i="4"/>
  <c r="AB35" i="4"/>
  <c r="U35" i="4"/>
  <c r="AI35" i="4"/>
  <c r="AU35" i="4"/>
  <c r="AA35" i="4"/>
  <c r="T35" i="4"/>
  <c r="AH35" i="4"/>
  <c r="AT35" i="4"/>
  <c r="Z35" i="4"/>
  <c r="S35" i="4"/>
  <c r="AG35" i="4"/>
  <c r="AS35" i="4"/>
  <c r="Y35" i="4"/>
  <c r="R35" i="4"/>
  <c r="AF35" i="4"/>
  <c r="AR35" i="4"/>
  <c r="X35" i="4"/>
  <c r="Q35" i="4"/>
  <c r="AE35" i="4"/>
  <c r="AQ35" i="4"/>
  <c r="W35" i="4"/>
  <c r="P35" i="4"/>
  <c r="AD35" i="4"/>
  <c r="AP35" i="4"/>
  <c r="AN35" i="4"/>
  <c r="AM35" i="4"/>
  <c r="AL35" i="4"/>
  <c r="AK35" i="4"/>
  <c r="AB34" i="4"/>
  <c r="U34" i="4"/>
  <c r="AI34" i="4"/>
  <c r="AU34" i="4"/>
  <c r="AA34" i="4"/>
  <c r="T34" i="4"/>
  <c r="AH34" i="4"/>
  <c r="AT34" i="4"/>
  <c r="Z34" i="4"/>
  <c r="S34" i="4"/>
  <c r="AG34" i="4"/>
  <c r="AS34" i="4"/>
  <c r="Y34" i="4"/>
  <c r="R34" i="4"/>
  <c r="AF34" i="4"/>
  <c r="AR34" i="4"/>
  <c r="X34" i="4"/>
  <c r="Q34" i="4"/>
  <c r="AE34" i="4"/>
  <c r="AQ34" i="4"/>
  <c r="W34" i="4"/>
  <c r="P34" i="4"/>
  <c r="AD34" i="4"/>
  <c r="AP34" i="4"/>
  <c r="AN34" i="4"/>
  <c r="AM34" i="4"/>
  <c r="AL34" i="4"/>
  <c r="AK34" i="4"/>
  <c r="AB33" i="4"/>
  <c r="U33" i="4"/>
  <c r="AI33" i="4"/>
  <c r="AU33" i="4"/>
  <c r="AA33" i="4"/>
  <c r="T33" i="4"/>
  <c r="AH33" i="4"/>
  <c r="AT33" i="4"/>
  <c r="Z33" i="4"/>
  <c r="S33" i="4"/>
  <c r="AG33" i="4"/>
  <c r="AS33" i="4"/>
  <c r="Y33" i="4"/>
  <c r="R33" i="4"/>
  <c r="AF33" i="4"/>
  <c r="AR33" i="4"/>
  <c r="X33" i="4"/>
  <c r="Q33" i="4"/>
  <c r="AE33" i="4"/>
  <c r="AQ33" i="4"/>
  <c r="W33" i="4"/>
  <c r="P33" i="4"/>
  <c r="AD33" i="4"/>
  <c r="AP33" i="4"/>
  <c r="AN33" i="4"/>
  <c r="AM33" i="4"/>
  <c r="AL33" i="4"/>
  <c r="AK33" i="4"/>
  <c r="AB32" i="4"/>
  <c r="U32" i="4"/>
  <c r="AI32" i="4"/>
  <c r="AU32" i="4"/>
  <c r="AA32" i="4"/>
  <c r="T32" i="4"/>
  <c r="AH32" i="4"/>
  <c r="AT32" i="4"/>
  <c r="Z32" i="4"/>
  <c r="S32" i="4"/>
  <c r="AG32" i="4"/>
  <c r="AS32" i="4"/>
  <c r="Y32" i="4"/>
  <c r="R32" i="4"/>
  <c r="AF32" i="4"/>
  <c r="AR32" i="4"/>
  <c r="X32" i="4"/>
  <c r="Q32" i="4"/>
  <c r="AE32" i="4"/>
  <c r="AQ32" i="4"/>
  <c r="W32" i="4"/>
  <c r="P32" i="4"/>
  <c r="AD32" i="4"/>
  <c r="AP32" i="4"/>
  <c r="AN32" i="4"/>
  <c r="AM32" i="4"/>
  <c r="AL32" i="4"/>
  <c r="AK32" i="4"/>
  <c r="AB31" i="4"/>
  <c r="U31" i="4"/>
  <c r="AI31" i="4"/>
  <c r="AU31" i="4"/>
  <c r="AA31" i="4"/>
  <c r="T31" i="4"/>
  <c r="AH31" i="4"/>
  <c r="AT31" i="4"/>
  <c r="Z31" i="4"/>
  <c r="S31" i="4"/>
  <c r="AG31" i="4"/>
  <c r="AS31" i="4"/>
  <c r="Y31" i="4"/>
  <c r="R31" i="4"/>
  <c r="AF31" i="4"/>
  <c r="AR31" i="4"/>
  <c r="X31" i="4"/>
  <c r="Q31" i="4"/>
  <c r="AE31" i="4"/>
  <c r="AQ31" i="4"/>
  <c r="W31" i="4"/>
  <c r="P31" i="4"/>
  <c r="AD31" i="4"/>
  <c r="AP31" i="4"/>
  <c r="AN31" i="4"/>
  <c r="AM31" i="4"/>
  <c r="AL31" i="4"/>
  <c r="AK31" i="4"/>
  <c r="AB30" i="4"/>
  <c r="U30" i="4"/>
  <c r="AI30" i="4"/>
  <c r="AU30" i="4"/>
  <c r="AA30" i="4"/>
  <c r="T30" i="4"/>
  <c r="AH30" i="4"/>
  <c r="AT30" i="4"/>
  <c r="Z30" i="4"/>
  <c r="S30" i="4"/>
  <c r="AG30" i="4"/>
  <c r="AS30" i="4"/>
  <c r="Y30" i="4"/>
  <c r="R30" i="4"/>
  <c r="AF30" i="4"/>
  <c r="AR30" i="4"/>
  <c r="X30" i="4"/>
  <c r="Q30" i="4"/>
  <c r="AE30" i="4"/>
  <c r="AQ30" i="4"/>
  <c r="W30" i="4"/>
  <c r="P30" i="4"/>
  <c r="AD30" i="4"/>
  <c r="AP30" i="4"/>
  <c r="AN30" i="4"/>
  <c r="AM30" i="4"/>
  <c r="AL30" i="4"/>
  <c r="AK30" i="4"/>
  <c r="AB29" i="4"/>
  <c r="U29" i="4"/>
  <c r="AI29" i="4"/>
  <c r="AU29" i="4"/>
  <c r="AA29" i="4"/>
  <c r="T29" i="4"/>
  <c r="AH29" i="4"/>
  <c r="AT29" i="4"/>
  <c r="Z29" i="4"/>
  <c r="S29" i="4"/>
  <c r="AG29" i="4"/>
  <c r="AS29" i="4"/>
  <c r="Y29" i="4"/>
  <c r="R29" i="4"/>
  <c r="AF29" i="4"/>
  <c r="AR29" i="4"/>
  <c r="X29" i="4"/>
  <c r="Q29" i="4"/>
  <c r="AE29" i="4"/>
  <c r="AQ29" i="4"/>
  <c r="W29" i="4"/>
  <c r="P29" i="4"/>
  <c r="AD29" i="4"/>
  <c r="AP29" i="4"/>
  <c r="AN29" i="4"/>
  <c r="AM29" i="4"/>
  <c r="AL29" i="4"/>
  <c r="AK29" i="4"/>
  <c r="AB25" i="4"/>
  <c r="U25" i="4"/>
  <c r="AI25" i="4"/>
  <c r="AU25" i="4"/>
  <c r="AA25" i="4"/>
  <c r="T25" i="4"/>
  <c r="AH25" i="4"/>
  <c r="AT25" i="4"/>
  <c r="Z25" i="4"/>
  <c r="S25" i="4"/>
  <c r="AG25" i="4"/>
  <c r="AS25" i="4"/>
  <c r="Y25" i="4"/>
  <c r="R25" i="4"/>
  <c r="AF25" i="4"/>
  <c r="AR25" i="4"/>
  <c r="X25" i="4"/>
  <c r="Q25" i="4"/>
  <c r="AE25" i="4"/>
  <c r="AQ25" i="4"/>
  <c r="W25" i="4"/>
  <c r="P25" i="4"/>
  <c r="AD25" i="4"/>
  <c r="AP25" i="4"/>
  <c r="AN25" i="4"/>
  <c r="AM25" i="4"/>
  <c r="AL25" i="4"/>
  <c r="AK25" i="4"/>
  <c r="AB23" i="4"/>
  <c r="U23" i="4"/>
  <c r="AI23" i="4"/>
  <c r="AU23" i="4"/>
  <c r="AA23" i="4"/>
  <c r="T23" i="4"/>
  <c r="AH23" i="4"/>
  <c r="AT23" i="4"/>
  <c r="Z23" i="4"/>
  <c r="S23" i="4"/>
  <c r="AG23" i="4"/>
  <c r="AS23" i="4"/>
  <c r="Y23" i="4"/>
  <c r="R23" i="4"/>
  <c r="AF23" i="4"/>
  <c r="AR23" i="4"/>
  <c r="X23" i="4"/>
  <c r="Q23" i="4"/>
  <c r="AE23" i="4"/>
  <c r="AQ23" i="4"/>
  <c r="W23" i="4"/>
  <c r="P23" i="4"/>
  <c r="AD23" i="4"/>
  <c r="AP23" i="4"/>
  <c r="AN23" i="4"/>
  <c r="AM23" i="4"/>
  <c r="AL23" i="4"/>
  <c r="AK23" i="4"/>
  <c r="AB21" i="4"/>
  <c r="U21" i="4"/>
  <c r="AI21" i="4"/>
  <c r="AU21" i="4"/>
  <c r="AA21" i="4"/>
  <c r="T21" i="4"/>
  <c r="AH21" i="4"/>
  <c r="AT21" i="4"/>
  <c r="Z21" i="4"/>
  <c r="S21" i="4"/>
  <c r="AG21" i="4"/>
  <c r="AS21" i="4"/>
  <c r="Y21" i="4"/>
  <c r="R21" i="4"/>
  <c r="AF21" i="4"/>
  <c r="AR21" i="4"/>
  <c r="X21" i="4"/>
  <c r="Q21" i="4"/>
  <c r="AE21" i="4"/>
  <c r="AQ21" i="4"/>
  <c r="W21" i="4"/>
  <c r="P21" i="4"/>
  <c r="AD21" i="4"/>
  <c r="AP21" i="4"/>
  <c r="AN21" i="4"/>
  <c r="AM21" i="4"/>
  <c r="AL21" i="4"/>
  <c r="AK21" i="4"/>
  <c r="AB19" i="4"/>
  <c r="U19" i="4"/>
  <c r="AI19" i="4"/>
  <c r="AU19" i="4"/>
  <c r="AA19" i="4"/>
  <c r="T19" i="4"/>
  <c r="AH19" i="4"/>
  <c r="AT19" i="4"/>
  <c r="Z19" i="4"/>
  <c r="S19" i="4"/>
  <c r="AG19" i="4"/>
  <c r="AS19" i="4"/>
  <c r="Y19" i="4"/>
  <c r="R19" i="4"/>
  <c r="AF19" i="4"/>
  <c r="AR19" i="4"/>
  <c r="X19" i="4"/>
  <c r="Q19" i="4"/>
  <c r="AE19" i="4"/>
  <c r="AQ19" i="4"/>
  <c r="W19" i="4"/>
  <c r="P19" i="4"/>
  <c r="AD19" i="4"/>
  <c r="AP19" i="4"/>
  <c r="AN19" i="4"/>
  <c r="AM19" i="4"/>
  <c r="AL19" i="4"/>
  <c r="AK19" i="4"/>
  <c r="AB17" i="4"/>
  <c r="U17" i="4"/>
  <c r="AI17" i="4"/>
  <c r="AU17" i="4"/>
  <c r="AA17" i="4"/>
  <c r="T17" i="4"/>
  <c r="AH17" i="4"/>
  <c r="AT17" i="4"/>
  <c r="Z17" i="4"/>
  <c r="S17" i="4"/>
  <c r="AG17" i="4"/>
  <c r="AS17" i="4"/>
  <c r="Y17" i="4"/>
  <c r="R17" i="4"/>
  <c r="AF17" i="4"/>
  <c r="AR17" i="4"/>
  <c r="X17" i="4"/>
  <c r="Q17" i="4"/>
  <c r="AE17" i="4"/>
  <c r="AQ17" i="4"/>
  <c r="W17" i="4"/>
  <c r="P17" i="4"/>
  <c r="AD17" i="4"/>
  <c r="AP17" i="4"/>
  <c r="AN17" i="4"/>
  <c r="AM17" i="4"/>
  <c r="AL17" i="4"/>
  <c r="AK17" i="4"/>
  <c r="AB15" i="4"/>
  <c r="U15" i="4"/>
  <c r="AI15" i="4"/>
  <c r="AU15" i="4"/>
  <c r="AA15" i="4"/>
  <c r="T15" i="4"/>
  <c r="AH15" i="4"/>
  <c r="AT15" i="4"/>
  <c r="Z15" i="4"/>
  <c r="S15" i="4"/>
  <c r="AG15" i="4"/>
  <c r="AS15" i="4"/>
  <c r="Y15" i="4"/>
  <c r="R15" i="4"/>
  <c r="AF15" i="4"/>
  <c r="AR15" i="4"/>
  <c r="X15" i="4"/>
  <c r="Q15" i="4"/>
  <c r="AE15" i="4"/>
  <c r="AQ15" i="4"/>
  <c r="W15" i="4"/>
  <c r="P15" i="4"/>
  <c r="AD15" i="4"/>
  <c r="AP15" i="4"/>
  <c r="AN15" i="4"/>
  <c r="AM15" i="4"/>
  <c r="AL15" i="4"/>
  <c r="AK15" i="4"/>
  <c r="AB13" i="4"/>
  <c r="U13" i="4"/>
  <c r="AI13" i="4"/>
  <c r="AU13" i="4"/>
  <c r="AA13" i="4"/>
  <c r="T13" i="4"/>
  <c r="AH13" i="4"/>
  <c r="AT13" i="4"/>
  <c r="Z13" i="4"/>
  <c r="S13" i="4"/>
  <c r="AG13" i="4"/>
  <c r="AS13" i="4"/>
  <c r="Y13" i="4"/>
  <c r="R13" i="4"/>
  <c r="AF13" i="4"/>
  <c r="AR13" i="4"/>
  <c r="X13" i="4"/>
  <c r="Q13" i="4"/>
  <c r="AE13" i="4"/>
  <c r="AQ13" i="4"/>
  <c r="W13" i="4"/>
  <c r="P13" i="4"/>
  <c r="AD13" i="4"/>
  <c r="AP13" i="4"/>
  <c r="AN13" i="4"/>
  <c r="AM13" i="4"/>
  <c r="AL13" i="4"/>
  <c r="AK13" i="4"/>
  <c r="AB12" i="4"/>
  <c r="U12" i="4"/>
  <c r="AI12" i="4"/>
  <c r="AU12" i="4"/>
  <c r="AA12" i="4"/>
  <c r="T12" i="4"/>
  <c r="AH12" i="4"/>
  <c r="AT12" i="4"/>
  <c r="Z12" i="4"/>
  <c r="S12" i="4"/>
  <c r="AG12" i="4"/>
  <c r="AS12" i="4"/>
  <c r="Y12" i="4"/>
  <c r="R12" i="4"/>
  <c r="AF12" i="4"/>
  <c r="AR12" i="4"/>
  <c r="X12" i="4"/>
  <c r="Q12" i="4"/>
  <c r="AE12" i="4"/>
  <c r="AQ12" i="4"/>
  <c r="W12" i="4"/>
  <c r="P12" i="4"/>
  <c r="AD12" i="4"/>
  <c r="AP12" i="4"/>
  <c r="AN12" i="4"/>
  <c r="AM12" i="4"/>
  <c r="AL12" i="4"/>
  <c r="AK12" i="4"/>
  <c r="AB26" i="4"/>
  <c r="U26" i="4"/>
  <c r="AI26" i="4"/>
  <c r="AU26" i="4"/>
  <c r="AA26" i="4"/>
  <c r="T26" i="4"/>
  <c r="AH26" i="4"/>
  <c r="AT26" i="4"/>
  <c r="Z26" i="4"/>
  <c r="S26" i="4"/>
  <c r="AG26" i="4"/>
  <c r="AS26" i="4"/>
  <c r="Y26" i="4"/>
  <c r="R26" i="4"/>
  <c r="AF26" i="4"/>
  <c r="AR26" i="4"/>
  <c r="X26" i="4"/>
  <c r="Q26" i="4"/>
  <c r="AE26" i="4"/>
  <c r="AQ26" i="4"/>
  <c r="W26" i="4"/>
  <c r="P26" i="4"/>
  <c r="AD26" i="4"/>
  <c r="AP26" i="4"/>
  <c r="AN26" i="4"/>
  <c r="AM26" i="4"/>
  <c r="AL26" i="4"/>
  <c r="AK26" i="4"/>
  <c r="AB24" i="4"/>
  <c r="U24" i="4"/>
  <c r="AI24" i="4"/>
  <c r="AU24" i="4"/>
  <c r="AA24" i="4"/>
  <c r="T24" i="4"/>
  <c r="AH24" i="4"/>
  <c r="AT24" i="4"/>
  <c r="Z24" i="4"/>
  <c r="S24" i="4"/>
  <c r="AG24" i="4"/>
  <c r="AS24" i="4"/>
  <c r="Y24" i="4"/>
  <c r="R24" i="4"/>
  <c r="AF24" i="4"/>
  <c r="AR24" i="4"/>
  <c r="X24" i="4"/>
  <c r="Q24" i="4"/>
  <c r="AE24" i="4"/>
  <c r="AQ24" i="4"/>
  <c r="W24" i="4"/>
  <c r="P24" i="4"/>
  <c r="AD24" i="4"/>
  <c r="AP24" i="4"/>
  <c r="AN24" i="4"/>
  <c r="AM24" i="4"/>
  <c r="AL24" i="4"/>
  <c r="AK24" i="4"/>
  <c r="AB22" i="4"/>
  <c r="U22" i="4"/>
  <c r="AI22" i="4"/>
  <c r="AU22" i="4"/>
  <c r="AA22" i="4"/>
  <c r="T22" i="4"/>
  <c r="AH22" i="4"/>
  <c r="AT22" i="4"/>
  <c r="Z22" i="4"/>
  <c r="S22" i="4"/>
  <c r="AG22" i="4"/>
  <c r="AS22" i="4"/>
  <c r="Y22" i="4"/>
  <c r="R22" i="4"/>
  <c r="AF22" i="4"/>
  <c r="AR22" i="4"/>
  <c r="X22" i="4"/>
  <c r="Q22" i="4"/>
  <c r="AE22" i="4"/>
  <c r="AQ22" i="4"/>
  <c r="W22" i="4"/>
  <c r="P22" i="4"/>
  <c r="AD22" i="4"/>
  <c r="AP22" i="4"/>
  <c r="AN22" i="4"/>
  <c r="AM22" i="4"/>
  <c r="AL22" i="4"/>
  <c r="AK22" i="4"/>
  <c r="AB20" i="4"/>
  <c r="U20" i="4"/>
  <c r="AI20" i="4"/>
  <c r="AU20" i="4"/>
  <c r="AA20" i="4"/>
  <c r="T20" i="4"/>
  <c r="AH20" i="4"/>
  <c r="AT20" i="4"/>
  <c r="Z20" i="4"/>
  <c r="S20" i="4"/>
  <c r="AG20" i="4"/>
  <c r="AS20" i="4"/>
  <c r="Y20" i="4"/>
  <c r="R20" i="4"/>
  <c r="AF20" i="4"/>
  <c r="AR20" i="4"/>
  <c r="X20" i="4"/>
  <c r="Q20" i="4"/>
  <c r="AE20" i="4"/>
  <c r="AQ20" i="4"/>
  <c r="W20" i="4"/>
  <c r="P20" i="4"/>
  <c r="AD20" i="4"/>
  <c r="AP20" i="4"/>
  <c r="AN20" i="4"/>
  <c r="AM20" i="4"/>
  <c r="AL20" i="4"/>
  <c r="AK20" i="4"/>
  <c r="AB18" i="4"/>
  <c r="U18" i="4"/>
  <c r="AI18" i="4"/>
  <c r="AU18" i="4"/>
  <c r="AA18" i="4"/>
  <c r="T18" i="4"/>
  <c r="AH18" i="4"/>
  <c r="AT18" i="4"/>
  <c r="Z18" i="4"/>
  <c r="S18" i="4"/>
  <c r="AG18" i="4"/>
  <c r="AS18" i="4"/>
  <c r="Y18" i="4"/>
  <c r="R18" i="4"/>
  <c r="AF18" i="4"/>
  <c r="AR18" i="4"/>
  <c r="X18" i="4"/>
  <c r="Q18" i="4"/>
  <c r="AE18" i="4"/>
  <c r="AQ18" i="4"/>
  <c r="W18" i="4"/>
  <c r="P18" i="4"/>
  <c r="AD18" i="4"/>
  <c r="AP18" i="4"/>
  <c r="AN18" i="4"/>
  <c r="AM18" i="4"/>
  <c r="AL18" i="4"/>
  <c r="AK18" i="4"/>
  <c r="AB16" i="4"/>
  <c r="U16" i="4"/>
  <c r="AI16" i="4"/>
  <c r="AU16" i="4"/>
  <c r="AA16" i="4"/>
  <c r="T16" i="4"/>
  <c r="AH16" i="4"/>
  <c r="AT16" i="4"/>
  <c r="Z16" i="4"/>
  <c r="S16" i="4"/>
  <c r="AG16" i="4"/>
  <c r="AS16" i="4"/>
  <c r="Y16" i="4"/>
  <c r="R16" i="4"/>
  <c r="AF16" i="4"/>
  <c r="AR16" i="4"/>
  <c r="X16" i="4"/>
  <c r="Q16" i="4"/>
  <c r="AE16" i="4"/>
  <c r="AQ16" i="4"/>
  <c r="W16" i="4"/>
  <c r="P16" i="4"/>
  <c r="AD16" i="4"/>
  <c r="AP16" i="4"/>
  <c r="AN16" i="4"/>
  <c r="AM16" i="4"/>
  <c r="AL16" i="4"/>
  <c r="AK16" i="4"/>
  <c r="L6" i="2"/>
  <c r="L27" i="2"/>
  <c r="K6" i="2"/>
  <c r="K27" i="2"/>
  <c r="J6" i="2"/>
  <c r="J27" i="2"/>
  <c r="I6" i="2"/>
  <c r="I27" i="2"/>
  <c r="H6" i="2"/>
  <c r="H27" i="2"/>
  <c r="B6" i="2"/>
  <c r="B27" i="2"/>
  <c r="AB14" i="4"/>
  <c r="U14" i="4"/>
  <c r="AI14" i="4"/>
  <c r="AU14" i="4"/>
  <c r="AA14" i="4"/>
  <c r="T14" i="4"/>
  <c r="AH14" i="4"/>
  <c r="AT14" i="4"/>
  <c r="Z14" i="4"/>
  <c r="S14" i="4"/>
  <c r="AG14" i="4"/>
  <c r="AS14" i="4"/>
  <c r="Y14" i="4"/>
  <c r="R14" i="4"/>
  <c r="AF14" i="4"/>
  <c r="AR14" i="4"/>
  <c r="X14" i="4"/>
  <c r="Q14" i="4"/>
  <c r="AE14" i="4"/>
  <c r="AQ14" i="4"/>
  <c r="W14" i="4"/>
  <c r="P14" i="4"/>
  <c r="AD14" i="4"/>
  <c r="AP14" i="4"/>
  <c r="AN14" i="4"/>
  <c r="AM14" i="4"/>
  <c r="AL14" i="4"/>
  <c r="AK14" i="4"/>
  <c r="Q11" i="4"/>
  <c r="X11" i="4"/>
  <c r="AE11" i="4"/>
  <c r="AQ11" i="4"/>
  <c r="W11" i="4"/>
  <c r="P11" i="4"/>
  <c r="AD11" i="4"/>
  <c r="AP11" i="4"/>
  <c r="Y11" i="4"/>
  <c r="R11" i="4"/>
  <c r="AF11" i="4"/>
  <c r="AR11" i="4"/>
  <c r="Z11" i="4"/>
  <c r="S11" i="4"/>
  <c r="AG11" i="4"/>
  <c r="AS11" i="4"/>
  <c r="AA11" i="4"/>
  <c r="T11" i="4"/>
  <c r="AH11" i="4"/>
  <c r="AT11" i="4"/>
  <c r="AB11" i="4"/>
  <c r="U11" i="4"/>
  <c r="AI11" i="4"/>
  <c r="AU11" i="4"/>
  <c r="AN11" i="4"/>
  <c r="AM11" i="4"/>
  <c r="AL11" i="4"/>
  <c r="AK11" i="4"/>
  <c r="C26" i="2"/>
  <c r="D26" i="2"/>
  <c r="E26" i="2"/>
  <c r="F26" i="2"/>
  <c r="G26" i="2"/>
  <c r="H26" i="2"/>
  <c r="I26" i="2"/>
  <c r="J26" i="2"/>
  <c r="K26" i="2"/>
  <c r="L26" i="2"/>
  <c r="C1" i="2"/>
  <c r="D1" i="2"/>
  <c r="E1" i="2"/>
  <c r="F1" i="2"/>
  <c r="G1" i="2"/>
  <c r="H1" i="2"/>
  <c r="I1" i="2"/>
  <c r="J1" i="2"/>
  <c r="K1" i="2"/>
  <c r="L1" i="2"/>
  <c r="M6" i="2"/>
  <c r="B7" i="2"/>
  <c r="C7" i="2"/>
  <c r="D7" i="2"/>
  <c r="E7" i="2"/>
  <c r="F7" i="2"/>
  <c r="G7" i="2"/>
  <c r="H7" i="2"/>
  <c r="I7" i="2"/>
  <c r="J7" i="2"/>
  <c r="K7" i="2"/>
  <c r="L7" i="2"/>
  <c r="M7" i="2"/>
</calcChain>
</file>

<file path=xl/sharedStrings.xml><?xml version="1.0" encoding="utf-8"?>
<sst xmlns="http://schemas.openxmlformats.org/spreadsheetml/2006/main" count="384" uniqueCount="164">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</sst>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</font>
    <font>
      <b/>
      <sz val="11"/>
      <color rgb="FFFF0000"/>
      <name val="Calibri"/>
    </font>
    <font>
      <b/>
      <sz val="14"/>
      <color indexed="8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165" fontId="0" fillId="0" borderId="0" xfId="0" applyNumberFormat="1"/>
    <xf numFmtId="165" fontId="0" fillId="3" borderId="3" xfId="0" applyNumberFormat="1" applyFill="1" applyBorder="1"/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1499.9583049760638</c:v>
                  </c:pt>
                  <c:pt idx="1">
                    <c:v>1270.1824015996021</c:v>
                  </c:pt>
                  <c:pt idx="2">
                    <c:v>886.79836114718512</c:v>
                  </c:pt>
                  <c:pt idx="3">
                    <c:v>366.59514453958604</c:v>
                  </c:pt>
                  <c:pt idx="4">
                    <c:v>231.78204560894414</c:v>
                  </c:pt>
                  <c:pt idx="5">
                    <c:v>83.274646001449128</c:v>
                  </c:pt>
                  <c:pt idx="6">
                    <c:v>29.443448620476961</c:v>
                  </c:pt>
                  <c:pt idx="7">
                    <c:v>54.890041598332445</c:v>
                  </c:pt>
                  <c:pt idx="8">
                    <c:v>10.472185381603339</c:v>
                  </c:pt>
                  <c:pt idx="9">
                    <c:v>4.0824829046386304</c:v>
                  </c:pt>
                  <c:pt idx="10">
                    <c:v>8.0156097709406993</c:v>
                  </c:pt>
                  <c:pt idx="11">
                    <c:v>13.744695946679455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1499.9583049760638</c:v>
                  </c:pt>
                  <c:pt idx="1">
                    <c:v>1270.1824015996021</c:v>
                  </c:pt>
                  <c:pt idx="2">
                    <c:v>886.79836114718512</c:v>
                  </c:pt>
                  <c:pt idx="3">
                    <c:v>366.59514453958604</c:v>
                  </c:pt>
                  <c:pt idx="4">
                    <c:v>231.78204560894414</c:v>
                  </c:pt>
                  <c:pt idx="5">
                    <c:v>83.274646001449128</c:v>
                  </c:pt>
                  <c:pt idx="6">
                    <c:v>29.443448620476961</c:v>
                  </c:pt>
                  <c:pt idx="7">
                    <c:v>54.890041598332445</c:v>
                  </c:pt>
                  <c:pt idx="8">
                    <c:v>10.472185381603339</c:v>
                  </c:pt>
                  <c:pt idx="9">
                    <c:v>4.0824829046386304</c:v>
                  </c:pt>
                  <c:pt idx="10">
                    <c:v>8.0156097709406993</c:v>
                  </c:pt>
                  <c:pt idx="11">
                    <c:v>13.744695946679455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56341.75</c:v>
                </c:pt>
                <c:pt idx="1">
                  <c:v>36326</c:v>
                </c:pt>
                <c:pt idx="2">
                  <c:v>23094</c:v>
                </c:pt>
                <c:pt idx="3">
                  <c:v>13482</c:v>
                </c:pt>
                <c:pt idx="4">
                  <c:v>7237.25</c:v>
                </c:pt>
                <c:pt idx="5">
                  <c:v>3977</c:v>
                </c:pt>
                <c:pt idx="6">
                  <c:v>2201.25</c:v>
                </c:pt>
                <c:pt idx="7">
                  <c:v>1282.75</c:v>
                </c:pt>
                <c:pt idx="8">
                  <c:v>814.5</c:v>
                </c:pt>
                <c:pt idx="9">
                  <c:v>596</c:v>
                </c:pt>
                <c:pt idx="10">
                  <c:v>476.75</c:v>
                </c:pt>
                <c:pt idx="11">
                  <c:v>429.75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9D-4D37-BB48-FCD835886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56341.75</c:v>
                </c:pt>
                <c:pt idx="1">
                  <c:v>36326</c:v>
                </c:pt>
                <c:pt idx="2">
                  <c:v>23094</c:v>
                </c:pt>
                <c:pt idx="3">
                  <c:v>13482</c:v>
                </c:pt>
                <c:pt idx="4">
                  <c:v>7237.25</c:v>
                </c:pt>
                <c:pt idx="5">
                  <c:v>3977</c:v>
                </c:pt>
                <c:pt idx="6">
                  <c:v>2201.25</c:v>
                </c:pt>
                <c:pt idx="7">
                  <c:v>1282.75</c:v>
                </c:pt>
                <c:pt idx="8">
                  <c:v>814.5</c:v>
                </c:pt>
                <c:pt idx="9">
                  <c:v>596</c:v>
                </c:pt>
                <c:pt idx="10">
                  <c:v>476.75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26-4B1A-8AB8-31B829334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15" sqref="A15"/>
    </sheetView>
  </sheetViews>
  <sheetFormatPr defaultColWidth="8.85546875" defaultRowHeight="15" x14ac:dyDescent="0.25"/>
  <cols>
    <col min="1" max="1" width="15.7109375" customWidth="1"/>
    <col min="2" max="2" width="10.28515625" customWidth="1"/>
  </cols>
  <sheetData>
    <row r="1" spans="1:7" x14ac:dyDescent="0.25">
      <c r="B1" t="s">
        <v>41</v>
      </c>
      <c r="C1" t="s">
        <v>59</v>
      </c>
    </row>
    <row r="2" spans="1:7" x14ac:dyDescent="0.25">
      <c r="A2" t="s">
        <v>0</v>
      </c>
      <c r="B2" s="28">
        <v>0.13639999999999999</v>
      </c>
      <c r="C2" s="28">
        <v>7.0800000000000002E-2</v>
      </c>
      <c r="E2" s="16" t="s">
        <v>163</v>
      </c>
    </row>
    <row r="3" spans="1:7" x14ac:dyDescent="0.25">
      <c r="A3" t="s">
        <v>1</v>
      </c>
      <c r="B3" s="28">
        <v>0.14119999999999999</v>
      </c>
      <c r="C3" s="28">
        <v>7.0499999999999993E-2</v>
      </c>
      <c r="E3" s="16"/>
    </row>
    <row r="4" spans="1:7" x14ac:dyDescent="0.25">
      <c r="A4" t="s">
        <v>2</v>
      </c>
      <c r="B4" s="28">
        <v>0.1938</v>
      </c>
      <c r="C4" s="28">
        <v>5.62E-2</v>
      </c>
    </row>
    <row r="5" spans="1:7" x14ac:dyDescent="0.25">
      <c r="A5" t="s">
        <v>3</v>
      </c>
      <c r="B5" s="28">
        <v>0.11700000000000001</v>
      </c>
      <c r="C5" s="28">
        <v>6.8400000000000002E-2</v>
      </c>
    </row>
    <row r="6" spans="1:7" x14ac:dyDescent="0.25">
      <c r="A6" t="s">
        <v>4</v>
      </c>
      <c r="B6" s="29">
        <f>AVERAGE(B2:B5)</f>
        <v>0.14709999999999998</v>
      </c>
      <c r="C6" s="29">
        <f>AVERAGE(C2:C5)</f>
        <v>6.6474999999999992E-2</v>
      </c>
    </row>
    <row r="7" spans="1:7" x14ac:dyDescent="0.25">
      <c r="A7" t="s">
        <v>5</v>
      </c>
      <c r="B7" s="4">
        <f>$B$6-$C$6</f>
        <v>8.0624999999999988E-2</v>
      </c>
      <c r="E7" s="10" t="s">
        <v>8</v>
      </c>
    </row>
    <row r="8" spans="1:7" x14ac:dyDescent="0.25">
      <c r="A8" t="s">
        <v>6</v>
      </c>
      <c r="B8" s="4">
        <v>4.2500000000000003E-2</v>
      </c>
      <c r="E8" s="25" t="s">
        <v>60</v>
      </c>
    </row>
    <row r="9" spans="1:7" x14ac:dyDescent="0.25">
      <c r="A9" t="s">
        <v>23</v>
      </c>
      <c r="B9" s="4">
        <f>$B$8/$B$7</f>
        <v>0.52713178294573659</v>
      </c>
      <c r="E9" s="10" t="s">
        <v>9</v>
      </c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7"/>
      <c r="C14" s="7"/>
      <c r="D14" s="7"/>
      <c r="E14" s="7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workbookViewId="0">
      <selection activeCell="X15" sqref="X15"/>
    </sheetView>
  </sheetViews>
  <sheetFormatPr defaultColWidth="8.85546875" defaultRowHeight="15" x14ac:dyDescent="0.25"/>
  <cols>
    <col min="1" max="1" width="24.140625" customWidth="1"/>
  </cols>
  <sheetData>
    <row r="1" spans="1:15" x14ac:dyDescent="0.25">
      <c r="A1" t="s">
        <v>10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5" x14ac:dyDescent="0.25">
      <c r="A2" t="s">
        <v>0</v>
      </c>
      <c r="B2">
        <v>54365</v>
      </c>
      <c r="C2">
        <v>34453</v>
      </c>
      <c r="D2">
        <v>21929</v>
      </c>
      <c r="E2">
        <v>12940</v>
      </c>
      <c r="F2">
        <v>6963</v>
      </c>
      <c r="G2">
        <v>4040</v>
      </c>
      <c r="H2">
        <v>2199</v>
      </c>
      <c r="I2">
        <v>1278</v>
      </c>
      <c r="J2">
        <v>809</v>
      </c>
      <c r="K2">
        <v>594</v>
      </c>
      <c r="L2">
        <v>479</v>
      </c>
      <c r="M2">
        <v>417</v>
      </c>
      <c r="O2" s="16" t="s">
        <v>163</v>
      </c>
    </row>
    <row r="3" spans="1:15" x14ac:dyDescent="0.25">
      <c r="A3" t="s">
        <v>1</v>
      </c>
      <c r="B3">
        <v>57156</v>
      </c>
      <c r="C3">
        <v>36714</v>
      </c>
      <c r="D3">
        <v>23666</v>
      </c>
      <c r="E3">
        <v>13624</v>
      </c>
      <c r="F3">
        <v>7529</v>
      </c>
      <c r="G3">
        <v>3960</v>
      </c>
      <c r="H3">
        <v>2170</v>
      </c>
      <c r="I3">
        <v>1232</v>
      </c>
      <c r="J3">
        <v>817</v>
      </c>
      <c r="K3">
        <v>595</v>
      </c>
      <c r="L3">
        <v>465</v>
      </c>
      <c r="M3">
        <v>449</v>
      </c>
      <c r="O3" s="16" t="s">
        <v>163</v>
      </c>
    </row>
    <row r="4" spans="1:15" x14ac:dyDescent="0.25">
      <c r="A4" t="s">
        <v>2</v>
      </c>
      <c r="B4">
        <v>57790</v>
      </c>
      <c r="C4">
        <v>37267</v>
      </c>
      <c r="D4">
        <v>23890</v>
      </c>
      <c r="E4">
        <v>13750</v>
      </c>
      <c r="F4">
        <v>7210</v>
      </c>
      <c r="G4">
        <v>4042</v>
      </c>
      <c r="H4">
        <v>2195</v>
      </c>
      <c r="I4">
        <v>1360</v>
      </c>
      <c r="J4">
        <v>828</v>
      </c>
      <c r="K4">
        <v>602</v>
      </c>
      <c r="L4">
        <v>483</v>
      </c>
      <c r="M4">
        <v>424</v>
      </c>
    </row>
    <row r="5" spans="1:15" x14ac:dyDescent="0.25">
      <c r="A5" t="s">
        <v>3</v>
      </c>
      <c r="B5">
        <v>56056</v>
      </c>
      <c r="C5">
        <v>36870</v>
      </c>
      <c r="D5">
        <v>22891</v>
      </c>
      <c r="E5">
        <v>13614</v>
      </c>
      <c r="F5">
        <v>7247</v>
      </c>
      <c r="G5">
        <v>3866</v>
      </c>
      <c r="H5">
        <v>2241</v>
      </c>
      <c r="I5">
        <v>1261</v>
      </c>
      <c r="J5">
        <v>804</v>
      </c>
      <c r="K5">
        <v>593</v>
      </c>
      <c r="L5">
        <v>480</v>
      </c>
      <c r="M5">
        <v>429</v>
      </c>
    </row>
    <row r="6" spans="1:15" x14ac:dyDescent="0.25">
      <c r="A6" t="s">
        <v>4</v>
      </c>
      <c r="B6" s="9">
        <f>AVERAGE(B2:B5)</f>
        <v>56341.75</v>
      </c>
      <c r="C6" s="9">
        <f t="shared" ref="C6:M6" si="1">AVERAGE(C2:C5)</f>
        <v>36326</v>
      </c>
      <c r="D6" s="9">
        <f t="shared" si="1"/>
        <v>23094</v>
      </c>
      <c r="E6" s="9">
        <f t="shared" si="1"/>
        <v>13482</v>
      </c>
      <c r="F6" s="9">
        <f t="shared" si="1"/>
        <v>7237.25</v>
      </c>
      <c r="G6" s="9">
        <f t="shared" si="1"/>
        <v>3977</v>
      </c>
      <c r="H6" s="9">
        <f t="shared" si="1"/>
        <v>2201.25</v>
      </c>
      <c r="I6" s="9">
        <f t="shared" si="1"/>
        <v>1282.75</v>
      </c>
      <c r="J6" s="9">
        <f t="shared" si="1"/>
        <v>814.5</v>
      </c>
      <c r="K6" s="9">
        <f t="shared" si="1"/>
        <v>596</v>
      </c>
      <c r="L6" s="9">
        <f t="shared" si="1"/>
        <v>476.75</v>
      </c>
      <c r="M6" s="9">
        <f t="shared" si="1"/>
        <v>429.75</v>
      </c>
    </row>
    <row r="7" spans="1:15" x14ac:dyDescent="0.25">
      <c r="A7" t="s">
        <v>11</v>
      </c>
      <c r="B7" s="9">
        <f>STDEV(B2:B5)</f>
        <v>1499.9583049760638</v>
      </c>
      <c r="C7" s="9">
        <f t="shared" ref="C7:M7" si="2">STDEV(C2:C5)</f>
        <v>1270.1824015996021</v>
      </c>
      <c r="D7" s="9">
        <f t="shared" si="2"/>
        <v>886.79836114718512</v>
      </c>
      <c r="E7" s="9">
        <f t="shared" si="2"/>
        <v>366.59514453958604</v>
      </c>
      <c r="F7" s="9">
        <f t="shared" si="2"/>
        <v>231.78204560894414</v>
      </c>
      <c r="G7" s="9">
        <f t="shared" si="2"/>
        <v>83.274646001449128</v>
      </c>
      <c r="H7" s="9">
        <f t="shared" si="2"/>
        <v>29.443448620476961</v>
      </c>
      <c r="I7" s="9">
        <f t="shared" si="2"/>
        <v>54.890041598332445</v>
      </c>
      <c r="J7" s="9">
        <f t="shared" si="2"/>
        <v>10.472185381603339</v>
      </c>
      <c r="K7" s="9">
        <f t="shared" si="2"/>
        <v>4.0824829046386304</v>
      </c>
      <c r="L7" s="9">
        <f t="shared" si="2"/>
        <v>8.0156097709406993</v>
      </c>
      <c r="M7" s="9">
        <f t="shared" si="2"/>
        <v>13.744695946679455</v>
      </c>
    </row>
    <row r="26" spans="1:12" x14ac:dyDescent="0.25">
      <c r="A26" s="11" t="s">
        <v>63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 x14ac:dyDescent="0.25">
      <c r="A27" t="s">
        <v>64</v>
      </c>
      <c r="B27" s="9">
        <f>IF(ISNUMBER(B6),B1/B6,"---")</f>
        <v>8.8744137340426952E-4</v>
      </c>
      <c r="C27" s="9">
        <f t="shared" ref="C27:L27" si="4">IF(ISNUMBER(C6),C1/C6,"---")</f>
        <v>6.8821229973022079E-4</v>
      </c>
      <c r="D27" s="9">
        <f t="shared" si="4"/>
        <v>5.4126612973066598E-4</v>
      </c>
      <c r="E27" s="9">
        <f t="shared" si="4"/>
        <v>4.6358107105770656E-4</v>
      </c>
      <c r="F27" s="9">
        <f t="shared" si="4"/>
        <v>4.3179384434695502E-4</v>
      </c>
      <c r="G27" s="9">
        <f t="shared" si="4"/>
        <v>3.9288408348001004E-4</v>
      </c>
      <c r="H27" s="9">
        <f t="shared" si="4"/>
        <v>3.5491198182850654E-4</v>
      </c>
      <c r="I27" s="9">
        <f t="shared" si="4"/>
        <v>3.0452153576300919E-4</v>
      </c>
      <c r="J27" s="9">
        <f t="shared" si="4"/>
        <v>2.3979435236341315E-4</v>
      </c>
      <c r="K27" s="9">
        <f t="shared" si="4"/>
        <v>1.6385276845637585E-4</v>
      </c>
      <c r="L27" s="9">
        <f t="shared" si="4"/>
        <v>1.0241872050340849E-4</v>
      </c>
    </row>
    <row r="28" spans="1:12" x14ac:dyDescent="0.25">
      <c r="A28" t="s">
        <v>18</v>
      </c>
      <c r="B28" s="8"/>
      <c r="C28" s="9">
        <f>AVERAGE(C27:G27)</f>
        <v>5.0354748566911172E-4</v>
      </c>
      <c r="D28" s="8"/>
      <c r="E28" s="8"/>
      <c r="F28" s="8"/>
      <c r="G28" s="8"/>
      <c r="H28" s="8"/>
    </row>
    <row r="29" spans="1:12" x14ac:dyDescent="0.25">
      <c r="B29" s="8"/>
      <c r="C29" s="19" t="s">
        <v>34</v>
      </c>
      <c r="D29" s="8"/>
      <c r="E29" s="8"/>
      <c r="F29" s="8"/>
      <c r="G29" s="8"/>
      <c r="H29" s="8"/>
    </row>
    <row r="30" spans="1:12" x14ac:dyDescent="0.25">
      <c r="B30" s="8"/>
      <c r="C30" s="19" t="s">
        <v>35</v>
      </c>
      <c r="D30" s="8"/>
      <c r="E30" s="8"/>
      <c r="F30" s="8"/>
      <c r="G30" s="8"/>
      <c r="H30" s="8"/>
    </row>
    <row r="31" spans="1:12" x14ac:dyDescent="0.25">
      <c r="A31" s="10" t="s">
        <v>12</v>
      </c>
      <c r="B31" s="8"/>
      <c r="C31" s="8"/>
      <c r="D31" s="8"/>
      <c r="E31" s="8"/>
      <c r="F31" s="8"/>
      <c r="G31" s="8"/>
      <c r="H31" s="8"/>
    </row>
    <row r="32" spans="1:12" x14ac:dyDescent="0.25">
      <c r="A32" s="10" t="s">
        <v>13</v>
      </c>
      <c r="B32" s="8"/>
      <c r="D32" s="8"/>
      <c r="E32" s="8"/>
      <c r="F32" s="8"/>
      <c r="G32" s="8"/>
      <c r="H32" s="8"/>
    </row>
    <row r="33" spans="1:1" x14ac:dyDescent="0.25">
      <c r="A33" s="10" t="s">
        <v>14</v>
      </c>
    </row>
    <row r="34" spans="1:1" x14ac:dyDescent="0.25">
      <c r="A34" s="10" t="s">
        <v>15</v>
      </c>
    </row>
    <row r="35" spans="1:1" x14ac:dyDescent="0.25">
      <c r="A35" s="10" t="s">
        <v>16</v>
      </c>
    </row>
    <row r="36" spans="1:1" x14ac:dyDescent="0.25">
      <c r="A36" s="10" t="s">
        <v>17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7"/>
  <sheetViews>
    <sheetView workbookViewId="0">
      <selection activeCell="Y7" sqref="Y7"/>
    </sheetView>
  </sheetViews>
  <sheetFormatPr defaultColWidth="11" defaultRowHeight="15" x14ac:dyDescent="0.25"/>
  <cols>
    <col min="1" max="1" width="17.140625" customWidth="1"/>
    <col min="2" max="10" width="9.85546875" customWidth="1"/>
    <col min="11" max="11" width="6.140625" customWidth="1"/>
    <col min="12" max="12" width="17.140625" customWidth="1"/>
    <col min="13" max="21" width="9.85546875" customWidth="1"/>
  </cols>
  <sheetData>
    <row r="1" spans="1:21" ht="18.75" x14ac:dyDescent="0.3">
      <c r="A1" s="18" t="s">
        <v>65</v>
      </c>
      <c r="C1" s="16" t="s">
        <v>66</v>
      </c>
    </row>
    <row r="2" spans="1:21" x14ac:dyDescent="0.25">
      <c r="C2" s="16" t="s">
        <v>72</v>
      </c>
    </row>
    <row r="3" spans="1:21" x14ac:dyDescent="0.25">
      <c r="C3" s="16" t="s">
        <v>67</v>
      </c>
    </row>
    <row r="5" spans="1:21" ht="15.75" x14ac:dyDescent="0.25">
      <c r="A5" s="26" t="s">
        <v>86</v>
      </c>
      <c r="L5" s="26" t="s">
        <v>87</v>
      </c>
    </row>
    <row r="6" spans="1:21" x14ac:dyDescent="0.25">
      <c r="A6" s="24" t="s">
        <v>37</v>
      </c>
      <c r="B6" t="s">
        <v>84</v>
      </c>
      <c r="C6" t="s">
        <v>85</v>
      </c>
      <c r="D6" t="s">
        <v>77</v>
      </c>
      <c r="E6" t="s">
        <v>78</v>
      </c>
      <c r="F6" t="s">
        <v>79</v>
      </c>
      <c r="G6" t="s">
        <v>80</v>
      </c>
      <c r="H6" t="s">
        <v>81</v>
      </c>
      <c r="I6" t="s">
        <v>82</v>
      </c>
      <c r="J6" t="s">
        <v>83</v>
      </c>
      <c r="L6" s="24" t="s">
        <v>37</v>
      </c>
      <c r="M6" t="s">
        <v>84</v>
      </c>
      <c r="N6" t="s">
        <v>85</v>
      </c>
      <c r="O6" t="s">
        <v>77</v>
      </c>
      <c r="P6" t="s">
        <v>78</v>
      </c>
      <c r="Q6" t="s">
        <v>79</v>
      </c>
      <c r="R6" t="s">
        <v>80</v>
      </c>
      <c r="S6" t="s">
        <v>81</v>
      </c>
      <c r="T6" t="s">
        <v>82</v>
      </c>
      <c r="U6" t="s">
        <v>83</v>
      </c>
    </row>
    <row r="7" spans="1:21" x14ac:dyDescent="0.25">
      <c r="A7" t="s">
        <v>68</v>
      </c>
      <c r="B7">
        <v>253</v>
      </c>
      <c r="C7">
        <v>314</v>
      </c>
      <c r="D7">
        <v>375</v>
      </c>
      <c r="E7">
        <v>244</v>
      </c>
      <c r="F7">
        <v>234</v>
      </c>
      <c r="G7">
        <v>227</v>
      </c>
      <c r="H7">
        <v>297</v>
      </c>
      <c r="I7">
        <v>200</v>
      </c>
      <c r="J7">
        <v>293</v>
      </c>
      <c r="L7" t="s">
        <v>68</v>
      </c>
      <c r="M7">
        <v>0.13289999999999999</v>
      </c>
      <c r="N7">
        <v>0.155</v>
      </c>
      <c r="O7">
        <v>0.17330000000000001</v>
      </c>
      <c r="P7">
        <v>0.153</v>
      </c>
      <c r="Q7">
        <v>0.13139999999999999</v>
      </c>
      <c r="R7">
        <v>0.14269999999999999</v>
      </c>
      <c r="S7">
        <v>0.1487</v>
      </c>
      <c r="T7">
        <v>0.13730000000000001</v>
      </c>
      <c r="U7">
        <v>9.7600000000000006E-2</v>
      </c>
    </row>
    <row r="8" spans="1:21" x14ac:dyDescent="0.25">
      <c r="A8" t="s">
        <v>71</v>
      </c>
      <c r="B8">
        <v>168</v>
      </c>
      <c r="C8">
        <v>317</v>
      </c>
      <c r="D8">
        <v>399</v>
      </c>
      <c r="E8">
        <v>231</v>
      </c>
      <c r="F8">
        <v>251</v>
      </c>
      <c r="G8">
        <v>265</v>
      </c>
      <c r="H8">
        <v>203</v>
      </c>
      <c r="I8">
        <v>179</v>
      </c>
      <c r="J8">
        <v>273</v>
      </c>
      <c r="L8" t="s">
        <v>71</v>
      </c>
      <c r="M8">
        <v>0.13750000000000001</v>
      </c>
      <c r="N8">
        <v>0.1598</v>
      </c>
      <c r="O8">
        <v>0.1739</v>
      </c>
      <c r="P8">
        <v>0.1454</v>
      </c>
      <c r="Q8">
        <v>0.14899999999999999</v>
      </c>
      <c r="R8">
        <v>0.19620000000000001</v>
      </c>
      <c r="S8">
        <v>0.15709999999999999</v>
      </c>
      <c r="T8">
        <v>0.1537</v>
      </c>
      <c r="U8">
        <v>0.1326</v>
      </c>
    </row>
    <row r="9" spans="1:21" x14ac:dyDescent="0.25">
      <c r="A9" t="s">
        <v>70</v>
      </c>
      <c r="B9">
        <v>177</v>
      </c>
      <c r="C9">
        <v>204</v>
      </c>
      <c r="D9">
        <v>456</v>
      </c>
      <c r="E9">
        <v>238</v>
      </c>
      <c r="F9">
        <v>217</v>
      </c>
      <c r="G9">
        <v>215</v>
      </c>
      <c r="H9">
        <v>202</v>
      </c>
      <c r="I9">
        <v>176</v>
      </c>
      <c r="J9">
        <v>217</v>
      </c>
      <c r="L9" t="s">
        <v>70</v>
      </c>
      <c r="M9">
        <v>0.1547</v>
      </c>
      <c r="N9">
        <v>0.17510000000000001</v>
      </c>
      <c r="O9">
        <v>0.1893</v>
      </c>
      <c r="P9">
        <v>0.15390000000000001</v>
      </c>
      <c r="Q9">
        <v>0.16750000000000001</v>
      </c>
      <c r="R9">
        <v>0.17080000000000001</v>
      </c>
      <c r="S9">
        <v>0.1855</v>
      </c>
      <c r="T9">
        <v>0.1613</v>
      </c>
      <c r="U9">
        <v>0.1396</v>
      </c>
    </row>
    <row r="10" spans="1:21" x14ac:dyDescent="0.25">
      <c r="A10" t="s">
        <v>69</v>
      </c>
      <c r="B10">
        <v>169</v>
      </c>
      <c r="C10">
        <v>294</v>
      </c>
      <c r="D10">
        <v>478</v>
      </c>
      <c r="E10">
        <v>373</v>
      </c>
      <c r="F10">
        <v>247</v>
      </c>
      <c r="G10">
        <v>280</v>
      </c>
      <c r="H10">
        <v>274</v>
      </c>
      <c r="I10">
        <v>173</v>
      </c>
      <c r="J10">
        <v>252</v>
      </c>
      <c r="L10" t="s">
        <v>69</v>
      </c>
      <c r="M10">
        <v>0.12670000000000001</v>
      </c>
      <c r="N10">
        <v>0.1472</v>
      </c>
      <c r="O10">
        <v>0.1835</v>
      </c>
      <c r="P10">
        <v>0.13639999999999999</v>
      </c>
      <c r="Q10">
        <v>0.17399999999999999</v>
      </c>
      <c r="R10">
        <v>0.13539999999999999</v>
      </c>
      <c r="S10">
        <v>0.1396</v>
      </c>
      <c r="T10">
        <v>0.14319999999999999</v>
      </c>
      <c r="U10">
        <v>0.1052</v>
      </c>
    </row>
    <row r="11" spans="1:21" x14ac:dyDescent="0.25">
      <c r="A11" t="s">
        <v>73</v>
      </c>
      <c r="B11">
        <v>173</v>
      </c>
      <c r="C11">
        <v>208</v>
      </c>
      <c r="D11">
        <v>291</v>
      </c>
      <c r="E11">
        <v>249</v>
      </c>
      <c r="F11">
        <v>208</v>
      </c>
      <c r="G11">
        <v>188</v>
      </c>
      <c r="H11">
        <v>176</v>
      </c>
      <c r="I11">
        <v>181</v>
      </c>
      <c r="J11">
        <v>186</v>
      </c>
      <c r="L11" t="s">
        <v>73</v>
      </c>
      <c r="M11">
        <v>0.15570000000000001</v>
      </c>
      <c r="N11">
        <v>0.18110000000000001</v>
      </c>
      <c r="O11">
        <v>0.12609999999999999</v>
      </c>
      <c r="P11">
        <v>0.1145</v>
      </c>
      <c r="Q11">
        <v>0.14729999999999999</v>
      </c>
      <c r="R11">
        <v>0.12970000000000001</v>
      </c>
      <c r="S11">
        <v>0.1406</v>
      </c>
      <c r="T11">
        <v>0.1181</v>
      </c>
      <c r="U11">
        <v>0.1009</v>
      </c>
    </row>
    <row r="12" spans="1:21" x14ac:dyDescent="0.25">
      <c r="A12" t="s">
        <v>74</v>
      </c>
      <c r="B12">
        <v>177</v>
      </c>
      <c r="C12">
        <v>195</v>
      </c>
      <c r="D12">
        <v>238</v>
      </c>
      <c r="E12">
        <v>317</v>
      </c>
      <c r="F12">
        <v>192</v>
      </c>
      <c r="G12">
        <v>191</v>
      </c>
      <c r="H12">
        <v>178</v>
      </c>
      <c r="I12">
        <v>170</v>
      </c>
      <c r="J12">
        <v>237</v>
      </c>
      <c r="L12" t="s">
        <v>74</v>
      </c>
      <c r="M12">
        <v>0.1492</v>
      </c>
      <c r="N12">
        <v>0.158</v>
      </c>
      <c r="O12">
        <v>0.1545</v>
      </c>
      <c r="P12">
        <v>0.1726</v>
      </c>
      <c r="Q12">
        <v>0.14860000000000001</v>
      </c>
      <c r="R12">
        <v>0.1452</v>
      </c>
      <c r="S12">
        <v>0.15570000000000001</v>
      </c>
      <c r="T12">
        <v>0.14549999999999999</v>
      </c>
      <c r="U12">
        <v>0.14019999999999999</v>
      </c>
    </row>
    <row r="13" spans="1:21" x14ac:dyDescent="0.25">
      <c r="A13" t="s">
        <v>75</v>
      </c>
      <c r="B13">
        <v>176</v>
      </c>
      <c r="C13">
        <v>202</v>
      </c>
      <c r="D13">
        <v>223</v>
      </c>
      <c r="E13">
        <v>302</v>
      </c>
      <c r="F13">
        <v>213</v>
      </c>
      <c r="G13">
        <v>171</v>
      </c>
      <c r="H13">
        <v>165</v>
      </c>
      <c r="I13">
        <v>162</v>
      </c>
      <c r="J13">
        <v>263</v>
      </c>
      <c r="L13" t="s">
        <v>75</v>
      </c>
      <c r="M13">
        <v>0.186</v>
      </c>
      <c r="N13">
        <v>0.16930000000000001</v>
      </c>
      <c r="O13">
        <v>0.13980000000000001</v>
      </c>
      <c r="P13">
        <v>0.15590000000000001</v>
      </c>
      <c r="Q13">
        <v>0.1686</v>
      </c>
      <c r="R13">
        <v>0.17330000000000001</v>
      </c>
      <c r="S13">
        <v>0.18029999999999999</v>
      </c>
      <c r="T13">
        <v>0.1681</v>
      </c>
      <c r="U13">
        <v>0.16039999999999999</v>
      </c>
    </row>
    <row r="14" spans="1:21" x14ac:dyDescent="0.25">
      <c r="A14" t="s">
        <v>76</v>
      </c>
      <c r="B14">
        <v>230</v>
      </c>
      <c r="C14">
        <v>179</v>
      </c>
      <c r="D14">
        <v>251</v>
      </c>
      <c r="E14">
        <v>268</v>
      </c>
      <c r="F14">
        <v>168</v>
      </c>
      <c r="G14">
        <v>253</v>
      </c>
      <c r="H14">
        <v>166</v>
      </c>
      <c r="I14">
        <v>189</v>
      </c>
      <c r="J14">
        <v>289</v>
      </c>
      <c r="L14" t="s">
        <v>76</v>
      </c>
      <c r="M14">
        <v>0.12180000000000001</v>
      </c>
      <c r="N14">
        <v>0.1366</v>
      </c>
      <c r="O14">
        <v>0.1391</v>
      </c>
      <c r="P14">
        <v>0.12809999999999999</v>
      </c>
      <c r="Q14">
        <v>0.14249999999999999</v>
      </c>
      <c r="R14">
        <v>0.13830000000000001</v>
      </c>
      <c r="S14">
        <v>0.13020000000000001</v>
      </c>
      <c r="T14">
        <v>0.13339999999999999</v>
      </c>
      <c r="U14">
        <v>9.0999999999999998E-2</v>
      </c>
    </row>
    <row r="16" spans="1:21" x14ac:dyDescent="0.25">
      <c r="A16" s="24" t="s">
        <v>38</v>
      </c>
      <c r="B16" t="s">
        <v>84</v>
      </c>
      <c r="C16" t="s">
        <v>85</v>
      </c>
      <c r="D16" t="s">
        <v>77</v>
      </c>
      <c r="E16" t="s">
        <v>78</v>
      </c>
      <c r="F16" t="s">
        <v>79</v>
      </c>
      <c r="G16" t="s">
        <v>80</v>
      </c>
      <c r="H16" t="s">
        <v>81</v>
      </c>
      <c r="I16" t="s">
        <v>82</v>
      </c>
      <c r="J16" t="s">
        <v>83</v>
      </c>
      <c r="L16" s="24" t="s">
        <v>38</v>
      </c>
      <c r="M16" t="s">
        <v>84</v>
      </c>
      <c r="N16" t="s">
        <v>85</v>
      </c>
      <c r="O16" t="s">
        <v>77</v>
      </c>
      <c r="P16" t="s">
        <v>78</v>
      </c>
      <c r="Q16" t="s">
        <v>79</v>
      </c>
      <c r="R16" t="s">
        <v>80</v>
      </c>
      <c r="S16" t="s">
        <v>81</v>
      </c>
      <c r="T16" t="s">
        <v>82</v>
      </c>
      <c r="U16" t="s">
        <v>83</v>
      </c>
    </row>
    <row r="17" spans="1:21" x14ac:dyDescent="0.25">
      <c r="A17" t="s">
        <v>68</v>
      </c>
      <c r="B17">
        <v>45</v>
      </c>
      <c r="C17">
        <v>314</v>
      </c>
      <c r="D17">
        <v>606</v>
      </c>
      <c r="E17">
        <v>327</v>
      </c>
      <c r="F17">
        <v>51</v>
      </c>
      <c r="G17">
        <v>285</v>
      </c>
      <c r="H17">
        <v>153</v>
      </c>
      <c r="I17">
        <v>47</v>
      </c>
      <c r="J17">
        <v>48</v>
      </c>
      <c r="L17" t="s">
        <v>68</v>
      </c>
      <c r="M17">
        <v>0.26179999999999998</v>
      </c>
      <c r="N17">
        <v>0.24110000000000001</v>
      </c>
      <c r="O17">
        <v>0.36649999999999999</v>
      </c>
      <c r="P17">
        <v>0.2472</v>
      </c>
      <c r="Q17">
        <v>0.28499999999999998</v>
      </c>
      <c r="R17">
        <v>0.2036</v>
      </c>
      <c r="S17">
        <v>0.37090000000000001</v>
      </c>
      <c r="T17">
        <v>0.27450000000000002</v>
      </c>
      <c r="U17">
        <v>9.9900000000000003E-2</v>
      </c>
    </row>
    <row r="18" spans="1:21" x14ac:dyDescent="0.25">
      <c r="A18" t="s">
        <v>71</v>
      </c>
      <c r="B18">
        <v>44</v>
      </c>
      <c r="C18">
        <v>317</v>
      </c>
      <c r="D18">
        <v>584</v>
      </c>
      <c r="E18">
        <v>276</v>
      </c>
      <c r="F18">
        <v>54</v>
      </c>
      <c r="G18">
        <v>227</v>
      </c>
      <c r="H18">
        <v>143</v>
      </c>
      <c r="I18">
        <v>62</v>
      </c>
      <c r="J18">
        <v>62</v>
      </c>
      <c r="L18" t="s">
        <v>71</v>
      </c>
      <c r="M18">
        <v>0.2235</v>
      </c>
      <c r="N18">
        <v>0.22539999999999999</v>
      </c>
      <c r="O18">
        <v>0.28299999999999997</v>
      </c>
      <c r="P18">
        <v>0.22309999999999999</v>
      </c>
      <c r="Q18">
        <v>0.26069999999999999</v>
      </c>
      <c r="R18">
        <v>0.18310000000000001</v>
      </c>
      <c r="S18">
        <v>0.30199999999999999</v>
      </c>
      <c r="T18">
        <v>0.26269999999999999</v>
      </c>
      <c r="U18">
        <v>0.1173</v>
      </c>
    </row>
    <row r="19" spans="1:21" x14ac:dyDescent="0.25">
      <c r="A19" t="s">
        <v>70</v>
      </c>
      <c r="B19">
        <v>43</v>
      </c>
      <c r="C19">
        <v>204</v>
      </c>
      <c r="D19">
        <v>621</v>
      </c>
      <c r="E19">
        <v>275</v>
      </c>
      <c r="F19">
        <v>57</v>
      </c>
      <c r="G19">
        <v>225</v>
      </c>
      <c r="H19">
        <v>171</v>
      </c>
      <c r="I19">
        <v>63</v>
      </c>
      <c r="J19">
        <v>53</v>
      </c>
      <c r="L19" t="s">
        <v>70</v>
      </c>
      <c r="M19">
        <v>0.22839999999999999</v>
      </c>
      <c r="N19">
        <v>0.23280000000000001</v>
      </c>
      <c r="O19">
        <v>0.27829999999999999</v>
      </c>
      <c r="P19">
        <v>0.2203</v>
      </c>
      <c r="Q19">
        <v>0.29670000000000002</v>
      </c>
      <c r="R19">
        <v>0.18659999999999999</v>
      </c>
      <c r="S19">
        <v>0.24660000000000001</v>
      </c>
      <c r="T19">
        <v>0.25340000000000001</v>
      </c>
      <c r="U19">
        <v>0.14369999999999999</v>
      </c>
    </row>
    <row r="20" spans="1:21" x14ac:dyDescent="0.25">
      <c r="A20" t="s">
        <v>69</v>
      </c>
      <c r="B20">
        <v>44</v>
      </c>
      <c r="C20">
        <v>294</v>
      </c>
      <c r="D20">
        <v>596</v>
      </c>
      <c r="E20">
        <v>268</v>
      </c>
      <c r="F20">
        <v>57</v>
      </c>
      <c r="G20">
        <v>254</v>
      </c>
      <c r="H20">
        <v>166</v>
      </c>
      <c r="I20">
        <v>63</v>
      </c>
      <c r="J20">
        <v>55</v>
      </c>
      <c r="L20" t="s">
        <v>69</v>
      </c>
      <c r="M20">
        <v>0.21529999999999999</v>
      </c>
      <c r="N20">
        <v>0.23569999999999999</v>
      </c>
      <c r="O20">
        <v>0.30199999999999999</v>
      </c>
      <c r="P20">
        <v>0.218</v>
      </c>
      <c r="Q20">
        <v>0.34050000000000002</v>
      </c>
      <c r="R20">
        <v>0.16969999999999999</v>
      </c>
      <c r="S20">
        <v>0.32840000000000003</v>
      </c>
      <c r="T20">
        <v>0.2636</v>
      </c>
      <c r="U20">
        <v>0.1086</v>
      </c>
    </row>
    <row r="21" spans="1:21" x14ac:dyDescent="0.25">
      <c r="A21" t="s">
        <v>73</v>
      </c>
      <c r="B21">
        <v>46</v>
      </c>
      <c r="C21">
        <v>208</v>
      </c>
      <c r="D21">
        <v>305</v>
      </c>
      <c r="E21">
        <v>347</v>
      </c>
      <c r="F21">
        <v>57</v>
      </c>
      <c r="G21">
        <v>247</v>
      </c>
      <c r="H21">
        <v>139</v>
      </c>
      <c r="I21">
        <v>48</v>
      </c>
      <c r="J21">
        <v>47</v>
      </c>
      <c r="L21" t="s">
        <v>73</v>
      </c>
      <c r="M21">
        <v>0.2571</v>
      </c>
      <c r="N21">
        <v>0.21379999999999999</v>
      </c>
      <c r="O21">
        <v>0.25219999999999998</v>
      </c>
      <c r="P21">
        <v>0.2016</v>
      </c>
      <c r="Q21">
        <v>0.30790000000000001</v>
      </c>
      <c r="R21">
        <v>0.17100000000000001</v>
      </c>
      <c r="S21">
        <v>0.22939999999999999</v>
      </c>
      <c r="T21">
        <v>0.2059</v>
      </c>
      <c r="U21">
        <v>0.1143</v>
      </c>
    </row>
    <row r="22" spans="1:21" x14ac:dyDescent="0.25">
      <c r="A22" t="s">
        <v>74</v>
      </c>
      <c r="B22">
        <v>47</v>
      </c>
      <c r="C22">
        <v>195</v>
      </c>
      <c r="D22">
        <v>286</v>
      </c>
      <c r="E22">
        <v>332</v>
      </c>
      <c r="F22">
        <v>54</v>
      </c>
      <c r="G22">
        <v>231</v>
      </c>
      <c r="H22">
        <v>130</v>
      </c>
      <c r="I22">
        <v>44</v>
      </c>
      <c r="J22">
        <v>45</v>
      </c>
      <c r="L22" t="s">
        <v>74</v>
      </c>
      <c r="M22">
        <v>0.24179999999999999</v>
      </c>
      <c r="N22">
        <v>0.29339999999999999</v>
      </c>
      <c r="O22">
        <v>0.25319999999999998</v>
      </c>
      <c r="P22">
        <v>0.22239999999999999</v>
      </c>
      <c r="Q22">
        <v>0.2311</v>
      </c>
      <c r="R22">
        <v>0.20369999999999999</v>
      </c>
      <c r="S22">
        <v>0.2331</v>
      </c>
      <c r="T22">
        <v>0.24829999999999999</v>
      </c>
      <c r="U22">
        <v>0.13159999999999999</v>
      </c>
    </row>
    <row r="23" spans="1:21" x14ac:dyDescent="0.25">
      <c r="A23" t="s">
        <v>75</v>
      </c>
      <c r="B23">
        <v>40</v>
      </c>
      <c r="C23">
        <v>202</v>
      </c>
      <c r="D23">
        <v>265</v>
      </c>
      <c r="E23">
        <v>347</v>
      </c>
      <c r="F23">
        <v>46</v>
      </c>
      <c r="G23">
        <v>219</v>
      </c>
      <c r="H23">
        <v>112</v>
      </c>
      <c r="I23">
        <v>54</v>
      </c>
      <c r="J23">
        <v>42</v>
      </c>
      <c r="L23" t="s">
        <v>75</v>
      </c>
      <c r="M23">
        <v>0.219</v>
      </c>
      <c r="N23">
        <v>0.2198</v>
      </c>
      <c r="O23">
        <v>0.2039</v>
      </c>
      <c r="P23">
        <v>0.22589999999999999</v>
      </c>
      <c r="Q23">
        <v>0.2316</v>
      </c>
      <c r="R23">
        <v>0.20830000000000001</v>
      </c>
      <c r="S23">
        <v>0.2303</v>
      </c>
      <c r="T23">
        <v>0.22289999999999999</v>
      </c>
      <c r="U23">
        <v>0.15490000000000001</v>
      </c>
    </row>
    <row r="24" spans="1:21" x14ac:dyDescent="0.25">
      <c r="A24" t="s">
        <v>76</v>
      </c>
      <c r="B24">
        <v>41</v>
      </c>
      <c r="C24">
        <v>179</v>
      </c>
      <c r="D24">
        <v>287</v>
      </c>
      <c r="E24">
        <v>363</v>
      </c>
      <c r="F24">
        <v>52</v>
      </c>
      <c r="G24">
        <v>232</v>
      </c>
      <c r="H24">
        <v>130</v>
      </c>
      <c r="I24">
        <v>42</v>
      </c>
      <c r="J24">
        <v>53</v>
      </c>
      <c r="L24" t="s">
        <v>76</v>
      </c>
      <c r="M24">
        <v>0.26679999999999998</v>
      </c>
      <c r="N24">
        <v>0.28510000000000002</v>
      </c>
      <c r="O24">
        <v>0.17949999999999999</v>
      </c>
      <c r="P24">
        <v>0.20599999999999999</v>
      </c>
      <c r="Q24">
        <v>0.26950000000000002</v>
      </c>
      <c r="R24">
        <v>0.15989999999999999</v>
      </c>
      <c r="S24">
        <v>0.2114</v>
      </c>
      <c r="T24">
        <v>0.25919999999999999</v>
      </c>
      <c r="U24">
        <v>9.9699999999999997E-2</v>
      </c>
    </row>
    <row r="26" spans="1:21" x14ac:dyDescent="0.25">
      <c r="A26" s="24" t="s">
        <v>39</v>
      </c>
      <c r="B26" t="s">
        <v>84</v>
      </c>
      <c r="C26" t="s">
        <v>85</v>
      </c>
      <c r="D26" t="s">
        <v>77</v>
      </c>
      <c r="E26" t="s">
        <v>78</v>
      </c>
      <c r="F26" t="s">
        <v>79</v>
      </c>
      <c r="G26" t="s">
        <v>80</v>
      </c>
      <c r="H26" t="s">
        <v>81</v>
      </c>
      <c r="I26" t="s">
        <v>82</v>
      </c>
      <c r="J26" t="s">
        <v>83</v>
      </c>
      <c r="L26" s="24" t="s">
        <v>39</v>
      </c>
      <c r="M26" t="s">
        <v>84</v>
      </c>
      <c r="N26" t="s">
        <v>85</v>
      </c>
      <c r="O26" t="s">
        <v>77</v>
      </c>
      <c r="P26" t="s">
        <v>78</v>
      </c>
      <c r="Q26" t="s">
        <v>79</v>
      </c>
      <c r="R26" t="s">
        <v>80</v>
      </c>
      <c r="S26" t="s">
        <v>81</v>
      </c>
      <c r="T26" t="s">
        <v>82</v>
      </c>
      <c r="U26" t="s">
        <v>83</v>
      </c>
    </row>
    <row r="27" spans="1:21" x14ac:dyDescent="0.25">
      <c r="A27" t="s">
        <v>68</v>
      </c>
      <c r="B27">
        <v>278</v>
      </c>
      <c r="C27">
        <v>827</v>
      </c>
      <c r="D27">
        <v>1203</v>
      </c>
      <c r="E27">
        <v>750</v>
      </c>
      <c r="F27">
        <v>271</v>
      </c>
      <c r="G27">
        <v>802</v>
      </c>
      <c r="H27">
        <v>357</v>
      </c>
      <c r="I27">
        <v>257</v>
      </c>
      <c r="J27">
        <v>347</v>
      </c>
      <c r="L27" t="s">
        <v>68</v>
      </c>
      <c r="M27">
        <v>0.4738</v>
      </c>
      <c r="N27">
        <v>0.42920000000000003</v>
      </c>
      <c r="O27">
        <v>0.5494</v>
      </c>
      <c r="P27">
        <v>0.38119999999999998</v>
      </c>
      <c r="Q27">
        <v>0.50019999999999998</v>
      </c>
      <c r="R27">
        <v>0.2959</v>
      </c>
      <c r="S27">
        <v>0.50119999999999998</v>
      </c>
      <c r="T27">
        <v>0.5615</v>
      </c>
      <c r="U27">
        <v>0.15459999999999999</v>
      </c>
    </row>
    <row r="28" spans="1:21" x14ac:dyDescent="0.25">
      <c r="A28" t="s">
        <v>71</v>
      </c>
      <c r="B28">
        <v>202</v>
      </c>
      <c r="C28">
        <v>706</v>
      </c>
      <c r="D28">
        <v>1007</v>
      </c>
      <c r="E28">
        <v>686</v>
      </c>
      <c r="F28">
        <v>326</v>
      </c>
      <c r="G28">
        <v>711</v>
      </c>
      <c r="H28">
        <v>342</v>
      </c>
      <c r="I28">
        <v>316</v>
      </c>
      <c r="J28">
        <v>343</v>
      </c>
      <c r="L28" t="s">
        <v>71</v>
      </c>
      <c r="M28">
        <v>0.4466</v>
      </c>
      <c r="N28">
        <v>0.3649</v>
      </c>
      <c r="O28">
        <v>0.53259999999999996</v>
      </c>
      <c r="P28">
        <v>0.46300000000000002</v>
      </c>
      <c r="Q28">
        <v>0.43070000000000003</v>
      </c>
      <c r="R28">
        <v>0.3548</v>
      </c>
      <c r="S28">
        <v>0.435</v>
      </c>
      <c r="T28">
        <v>0.4466</v>
      </c>
      <c r="U28">
        <v>0.13800000000000001</v>
      </c>
    </row>
    <row r="29" spans="1:21" x14ac:dyDescent="0.25">
      <c r="A29" t="s">
        <v>70</v>
      </c>
      <c r="B29">
        <v>256</v>
      </c>
      <c r="C29">
        <v>721</v>
      </c>
      <c r="D29">
        <v>1161</v>
      </c>
      <c r="E29">
        <v>704</v>
      </c>
      <c r="F29">
        <v>277</v>
      </c>
      <c r="G29">
        <v>668</v>
      </c>
      <c r="H29">
        <v>319</v>
      </c>
      <c r="I29">
        <v>218</v>
      </c>
      <c r="J29">
        <v>205</v>
      </c>
      <c r="L29" t="s">
        <v>70</v>
      </c>
      <c r="M29">
        <v>0.35980000000000001</v>
      </c>
      <c r="N29">
        <v>0.34250000000000003</v>
      </c>
      <c r="O29">
        <v>0.44740000000000002</v>
      </c>
      <c r="P29">
        <v>0.3362</v>
      </c>
      <c r="Q29">
        <v>0.40350000000000003</v>
      </c>
      <c r="R29">
        <v>0.28129999999999999</v>
      </c>
      <c r="S29">
        <v>0.42559999999999998</v>
      </c>
      <c r="T29">
        <v>0.39610000000000001</v>
      </c>
      <c r="U29">
        <v>0.15190000000000001</v>
      </c>
    </row>
    <row r="30" spans="1:21" x14ac:dyDescent="0.25">
      <c r="A30" t="s">
        <v>69</v>
      </c>
      <c r="B30">
        <v>199</v>
      </c>
      <c r="C30">
        <v>664</v>
      </c>
      <c r="D30">
        <v>1105</v>
      </c>
      <c r="E30">
        <v>703</v>
      </c>
      <c r="F30">
        <v>291</v>
      </c>
      <c r="G30">
        <v>723</v>
      </c>
      <c r="H30">
        <v>339</v>
      </c>
      <c r="I30">
        <v>243</v>
      </c>
      <c r="J30">
        <v>236</v>
      </c>
      <c r="L30" t="s">
        <v>69</v>
      </c>
      <c r="M30">
        <v>0.44390000000000002</v>
      </c>
      <c r="N30">
        <v>0.4269</v>
      </c>
      <c r="O30">
        <v>0.44450000000000001</v>
      </c>
      <c r="P30">
        <v>0.505</v>
      </c>
      <c r="Q30">
        <v>0.55089999999999995</v>
      </c>
      <c r="R30">
        <v>0.30070000000000002</v>
      </c>
      <c r="S30">
        <v>0.4194</v>
      </c>
      <c r="T30">
        <v>0.53159999999999996</v>
      </c>
      <c r="U30">
        <v>0.125</v>
      </c>
    </row>
    <row r="31" spans="1:21" x14ac:dyDescent="0.25">
      <c r="A31" t="s">
        <v>73</v>
      </c>
      <c r="B31">
        <v>244</v>
      </c>
      <c r="C31">
        <v>718</v>
      </c>
      <c r="D31">
        <v>902</v>
      </c>
      <c r="E31">
        <v>865</v>
      </c>
      <c r="F31">
        <v>235</v>
      </c>
      <c r="G31">
        <v>690</v>
      </c>
      <c r="H31">
        <v>434</v>
      </c>
      <c r="I31">
        <v>305</v>
      </c>
      <c r="J31">
        <v>276</v>
      </c>
      <c r="L31" t="s">
        <v>73</v>
      </c>
      <c r="M31">
        <v>0.4839</v>
      </c>
      <c r="N31">
        <v>0.38069999999999998</v>
      </c>
      <c r="O31">
        <v>0.37530000000000002</v>
      </c>
      <c r="P31">
        <v>0.436</v>
      </c>
      <c r="Q31">
        <v>0.4274</v>
      </c>
      <c r="R31">
        <v>0.40400000000000003</v>
      </c>
      <c r="S31">
        <v>0.49180000000000001</v>
      </c>
      <c r="T31">
        <v>0.42370000000000002</v>
      </c>
      <c r="U31">
        <v>0.12909999999999999</v>
      </c>
    </row>
    <row r="32" spans="1:21" x14ac:dyDescent="0.25">
      <c r="A32" t="s">
        <v>74</v>
      </c>
      <c r="B32">
        <v>293</v>
      </c>
      <c r="C32">
        <v>778</v>
      </c>
      <c r="D32">
        <v>1007</v>
      </c>
      <c r="E32">
        <v>917</v>
      </c>
      <c r="F32">
        <v>227</v>
      </c>
      <c r="G32">
        <v>673</v>
      </c>
      <c r="H32">
        <v>421</v>
      </c>
      <c r="I32">
        <v>278</v>
      </c>
      <c r="J32">
        <v>331</v>
      </c>
      <c r="L32" t="s">
        <v>74</v>
      </c>
      <c r="M32">
        <v>0.47899999999999998</v>
      </c>
      <c r="N32">
        <v>0.39100000000000001</v>
      </c>
      <c r="O32">
        <v>0.33750000000000002</v>
      </c>
      <c r="P32">
        <v>0.35920000000000002</v>
      </c>
      <c r="Q32">
        <v>0.38729999999999998</v>
      </c>
      <c r="R32">
        <v>0.28639999999999999</v>
      </c>
      <c r="S32">
        <v>0.46739999999999998</v>
      </c>
      <c r="T32">
        <v>0.45050000000000001</v>
      </c>
      <c r="U32">
        <v>0.1368</v>
      </c>
    </row>
    <row r="33" spans="1:21" x14ac:dyDescent="0.25">
      <c r="A33" t="s">
        <v>75</v>
      </c>
      <c r="B33">
        <v>193</v>
      </c>
      <c r="C33">
        <v>788</v>
      </c>
      <c r="D33">
        <v>848</v>
      </c>
      <c r="E33">
        <v>808</v>
      </c>
      <c r="F33">
        <v>241</v>
      </c>
      <c r="G33">
        <v>701</v>
      </c>
      <c r="H33">
        <v>413</v>
      </c>
      <c r="I33">
        <v>292</v>
      </c>
      <c r="J33">
        <v>310</v>
      </c>
      <c r="L33" t="s">
        <v>75</v>
      </c>
      <c r="M33">
        <v>0.3967</v>
      </c>
      <c r="N33">
        <v>0.36509999999999998</v>
      </c>
      <c r="O33">
        <v>0.3453</v>
      </c>
      <c r="P33">
        <v>0.39040000000000002</v>
      </c>
      <c r="Q33">
        <v>0.37219999999999998</v>
      </c>
      <c r="R33">
        <v>0.29039999999999999</v>
      </c>
      <c r="S33">
        <v>0.43109999999999998</v>
      </c>
      <c r="T33">
        <v>0.37419999999999998</v>
      </c>
      <c r="U33">
        <v>0.15260000000000001</v>
      </c>
    </row>
    <row r="34" spans="1:21" x14ac:dyDescent="0.25">
      <c r="A34" t="s">
        <v>76</v>
      </c>
      <c r="B34">
        <v>243</v>
      </c>
      <c r="C34">
        <v>784</v>
      </c>
      <c r="D34">
        <v>858</v>
      </c>
      <c r="E34">
        <v>841</v>
      </c>
      <c r="F34">
        <v>290</v>
      </c>
      <c r="G34">
        <v>634</v>
      </c>
      <c r="H34">
        <v>390</v>
      </c>
      <c r="I34">
        <v>213</v>
      </c>
      <c r="J34">
        <v>264</v>
      </c>
      <c r="L34" t="s">
        <v>76</v>
      </c>
      <c r="M34">
        <v>0.46100000000000002</v>
      </c>
      <c r="N34">
        <v>0.39600000000000002</v>
      </c>
      <c r="O34">
        <v>0.37680000000000002</v>
      </c>
      <c r="P34">
        <v>0.43630000000000002</v>
      </c>
      <c r="Q34">
        <v>0.3972</v>
      </c>
      <c r="R34">
        <v>0.36080000000000001</v>
      </c>
      <c r="S34">
        <v>0.48630000000000001</v>
      </c>
      <c r="T34">
        <v>0.48209999999999997</v>
      </c>
      <c r="U34">
        <v>0.11119999999999999</v>
      </c>
    </row>
    <row r="36" spans="1:21" x14ac:dyDescent="0.25">
      <c r="A36" s="24" t="s">
        <v>40</v>
      </c>
      <c r="B36" t="s">
        <v>84</v>
      </c>
      <c r="C36" t="s">
        <v>85</v>
      </c>
      <c r="D36" t="s">
        <v>77</v>
      </c>
      <c r="E36" t="s">
        <v>78</v>
      </c>
      <c r="F36" t="s">
        <v>79</v>
      </c>
      <c r="G36" t="s">
        <v>80</v>
      </c>
      <c r="H36" t="s">
        <v>81</v>
      </c>
      <c r="I36" t="s">
        <v>82</v>
      </c>
      <c r="J36" t="s">
        <v>83</v>
      </c>
      <c r="L36" s="24" t="s">
        <v>40</v>
      </c>
      <c r="M36" t="s">
        <v>84</v>
      </c>
      <c r="N36" t="s">
        <v>85</v>
      </c>
      <c r="O36" t="s">
        <v>77</v>
      </c>
      <c r="P36" t="s">
        <v>78</v>
      </c>
      <c r="Q36" t="s">
        <v>79</v>
      </c>
      <c r="R36" t="s">
        <v>80</v>
      </c>
      <c r="S36" t="s">
        <v>81</v>
      </c>
      <c r="T36" t="s">
        <v>82</v>
      </c>
      <c r="U36" t="s">
        <v>83</v>
      </c>
    </row>
    <row r="37" spans="1:21" x14ac:dyDescent="0.25">
      <c r="A37" t="s">
        <v>68</v>
      </c>
      <c r="B37">
        <v>50</v>
      </c>
      <c r="C37">
        <v>829</v>
      </c>
      <c r="D37">
        <v>1442</v>
      </c>
      <c r="E37">
        <v>761</v>
      </c>
      <c r="F37">
        <v>59</v>
      </c>
      <c r="G37">
        <v>831</v>
      </c>
      <c r="H37">
        <v>199</v>
      </c>
      <c r="I37">
        <v>52</v>
      </c>
      <c r="J37">
        <v>47</v>
      </c>
      <c r="L37" t="s">
        <v>68</v>
      </c>
      <c r="M37">
        <v>0.52849999999999997</v>
      </c>
      <c r="N37">
        <v>0.57709999999999995</v>
      </c>
      <c r="O37">
        <v>0.53059999999999996</v>
      </c>
      <c r="P37">
        <v>0.59609999999999996</v>
      </c>
      <c r="Q37">
        <v>0.54469999999999996</v>
      </c>
      <c r="R37">
        <v>0.47589999999999999</v>
      </c>
      <c r="S37">
        <v>0.62160000000000004</v>
      </c>
      <c r="T37">
        <v>0.64980000000000004</v>
      </c>
      <c r="U37">
        <v>0.1298</v>
      </c>
    </row>
    <row r="38" spans="1:21" x14ac:dyDescent="0.25">
      <c r="A38" t="s">
        <v>71</v>
      </c>
      <c r="B38">
        <v>47</v>
      </c>
      <c r="C38">
        <v>792</v>
      </c>
      <c r="D38">
        <v>1339</v>
      </c>
      <c r="E38">
        <v>791</v>
      </c>
      <c r="F38">
        <v>60</v>
      </c>
      <c r="G38">
        <v>877</v>
      </c>
      <c r="H38">
        <v>209</v>
      </c>
      <c r="I38">
        <v>53</v>
      </c>
      <c r="J38">
        <v>43</v>
      </c>
      <c r="L38" t="s">
        <v>71</v>
      </c>
      <c r="M38">
        <v>0.49559999999999998</v>
      </c>
      <c r="N38">
        <v>0.48320000000000002</v>
      </c>
      <c r="O38">
        <v>0.50290000000000001</v>
      </c>
      <c r="P38">
        <v>0.51900000000000002</v>
      </c>
      <c r="Q38">
        <v>0.48820000000000002</v>
      </c>
      <c r="R38">
        <v>0.42230000000000001</v>
      </c>
      <c r="S38">
        <v>0.59689999999999999</v>
      </c>
      <c r="T38">
        <v>0.53900000000000003</v>
      </c>
      <c r="U38">
        <v>0.15359999999999999</v>
      </c>
    </row>
    <row r="39" spans="1:21" x14ac:dyDescent="0.25">
      <c r="A39" t="s">
        <v>70</v>
      </c>
      <c r="B39">
        <v>49</v>
      </c>
      <c r="C39">
        <v>860</v>
      </c>
      <c r="D39">
        <v>1451</v>
      </c>
      <c r="E39">
        <v>726</v>
      </c>
      <c r="F39">
        <v>54</v>
      </c>
      <c r="G39">
        <v>875</v>
      </c>
      <c r="H39">
        <v>215</v>
      </c>
      <c r="I39">
        <v>53</v>
      </c>
      <c r="J39">
        <v>44</v>
      </c>
      <c r="L39" t="s">
        <v>70</v>
      </c>
      <c r="M39">
        <v>0.47420000000000001</v>
      </c>
      <c r="N39">
        <v>0.43809999999999999</v>
      </c>
      <c r="O39">
        <v>0.48130000000000001</v>
      </c>
      <c r="P39">
        <v>0.44829999999999998</v>
      </c>
      <c r="Q39">
        <v>0.44869999999999999</v>
      </c>
      <c r="R39">
        <v>0.40150000000000002</v>
      </c>
      <c r="S39">
        <v>0.54010000000000002</v>
      </c>
      <c r="T39">
        <v>0.53290000000000004</v>
      </c>
      <c r="U39">
        <v>0.16689999999999999</v>
      </c>
    </row>
    <row r="40" spans="1:21" x14ac:dyDescent="0.25">
      <c r="A40" t="s">
        <v>69</v>
      </c>
      <c r="B40">
        <v>49</v>
      </c>
      <c r="C40">
        <v>803</v>
      </c>
      <c r="D40">
        <v>1373</v>
      </c>
      <c r="E40">
        <v>824</v>
      </c>
      <c r="F40">
        <v>59</v>
      </c>
      <c r="G40">
        <v>870</v>
      </c>
      <c r="H40">
        <v>209</v>
      </c>
      <c r="I40">
        <v>54</v>
      </c>
      <c r="J40">
        <v>37</v>
      </c>
      <c r="L40" t="s">
        <v>69</v>
      </c>
      <c r="M40">
        <v>0.50970000000000004</v>
      </c>
      <c r="N40">
        <v>0.59409999999999996</v>
      </c>
      <c r="O40">
        <v>0.6532</v>
      </c>
      <c r="P40">
        <v>0.52600000000000002</v>
      </c>
      <c r="Q40">
        <v>0.51629999999999998</v>
      </c>
      <c r="R40">
        <v>0.48870000000000002</v>
      </c>
      <c r="S40">
        <v>0.58169999999999999</v>
      </c>
      <c r="T40">
        <v>0.59389999999999998</v>
      </c>
      <c r="U40">
        <v>0.16980000000000001</v>
      </c>
    </row>
    <row r="41" spans="1:21" x14ac:dyDescent="0.25">
      <c r="A41" t="s">
        <v>73</v>
      </c>
      <c r="B41">
        <v>48</v>
      </c>
      <c r="C41">
        <v>923</v>
      </c>
      <c r="D41">
        <v>1004</v>
      </c>
      <c r="E41">
        <v>1023</v>
      </c>
      <c r="F41">
        <v>59</v>
      </c>
      <c r="G41">
        <v>702</v>
      </c>
      <c r="H41">
        <v>181</v>
      </c>
      <c r="I41">
        <v>54</v>
      </c>
      <c r="J41">
        <v>130</v>
      </c>
      <c r="L41" t="s">
        <v>73</v>
      </c>
      <c r="M41">
        <v>0.5867</v>
      </c>
      <c r="N41">
        <v>0.48</v>
      </c>
      <c r="O41">
        <v>0.54330000000000001</v>
      </c>
      <c r="P41">
        <v>0.54010000000000002</v>
      </c>
      <c r="Q41">
        <v>0.50449999999999995</v>
      </c>
      <c r="R41">
        <v>0.4274</v>
      </c>
      <c r="S41">
        <v>0.63180000000000003</v>
      </c>
      <c r="T41">
        <v>0.67359999999999998</v>
      </c>
      <c r="U41">
        <v>0.18540000000000001</v>
      </c>
    </row>
    <row r="42" spans="1:21" x14ac:dyDescent="0.25">
      <c r="A42" t="s">
        <v>74</v>
      </c>
      <c r="B42">
        <v>49</v>
      </c>
      <c r="C42">
        <v>838</v>
      </c>
      <c r="D42">
        <v>962</v>
      </c>
      <c r="E42">
        <v>964</v>
      </c>
      <c r="F42">
        <v>57</v>
      </c>
      <c r="G42">
        <v>672</v>
      </c>
      <c r="H42">
        <v>178</v>
      </c>
      <c r="I42">
        <v>49</v>
      </c>
      <c r="J42">
        <v>42</v>
      </c>
      <c r="L42" t="s">
        <v>74</v>
      </c>
      <c r="M42">
        <v>0.50949999999999995</v>
      </c>
      <c r="N42">
        <v>0.49070000000000003</v>
      </c>
      <c r="O42">
        <v>0.49020000000000002</v>
      </c>
      <c r="P42">
        <v>0.53029999999999999</v>
      </c>
      <c r="Q42">
        <v>0.4667</v>
      </c>
      <c r="R42">
        <v>0.46489999999999998</v>
      </c>
      <c r="S42">
        <v>0.60350000000000004</v>
      </c>
      <c r="T42">
        <v>0.63139999999999996</v>
      </c>
      <c r="U42">
        <v>0.19800000000000001</v>
      </c>
    </row>
    <row r="43" spans="1:21" x14ac:dyDescent="0.25">
      <c r="A43" t="s">
        <v>75</v>
      </c>
      <c r="B43">
        <v>46</v>
      </c>
      <c r="C43">
        <v>865</v>
      </c>
      <c r="D43">
        <v>958</v>
      </c>
      <c r="E43">
        <v>994</v>
      </c>
      <c r="F43">
        <v>56</v>
      </c>
      <c r="G43">
        <v>662</v>
      </c>
      <c r="H43">
        <v>162</v>
      </c>
      <c r="I43">
        <v>51</v>
      </c>
      <c r="J43">
        <v>42</v>
      </c>
      <c r="L43" t="s">
        <v>75</v>
      </c>
      <c r="M43">
        <v>0.46110000000000001</v>
      </c>
      <c r="N43">
        <v>0.48709999999999998</v>
      </c>
      <c r="O43">
        <v>0.41570000000000001</v>
      </c>
      <c r="P43">
        <v>0.49540000000000001</v>
      </c>
      <c r="Q43">
        <v>0.505</v>
      </c>
      <c r="R43">
        <v>0.44950000000000001</v>
      </c>
      <c r="S43">
        <v>0.54620000000000002</v>
      </c>
      <c r="T43">
        <v>0.55349999999999999</v>
      </c>
      <c r="U43">
        <v>0.2041</v>
      </c>
    </row>
    <row r="44" spans="1:21" x14ac:dyDescent="0.25">
      <c r="A44" t="s">
        <v>76</v>
      </c>
      <c r="B44">
        <v>47</v>
      </c>
      <c r="C44">
        <v>867</v>
      </c>
      <c r="D44">
        <v>997</v>
      </c>
      <c r="E44">
        <v>980</v>
      </c>
      <c r="F44">
        <v>57</v>
      </c>
      <c r="G44">
        <v>671</v>
      </c>
      <c r="H44">
        <v>180</v>
      </c>
      <c r="I44">
        <v>49</v>
      </c>
      <c r="J44">
        <v>43</v>
      </c>
      <c r="L44" t="s">
        <v>76</v>
      </c>
      <c r="M44">
        <v>0.53890000000000005</v>
      </c>
      <c r="N44">
        <v>0.58919999999999995</v>
      </c>
      <c r="O44">
        <v>0.57789999999999997</v>
      </c>
      <c r="P44">
        <v>0.59499999999999997</v>
      </c>
      <c r="Q44">
        <v>0.50280000000000002</v>
      </c>
      <c r="R44">
        <v>0.50509999999999999</v>
      </c>
      <c r="S44">
        <v>0.60419999999999996</v>
      </c>
      <c r="T44">
        <v>0.65349999999999997</v>
      </c>
      <c r="U44">
        <v>0.1492</v>
      </c>
    </row>
    <row r="49" spans="2:10" x14ac:dyDescent="0.25">
      <c r="B49" t="s">
        <v>161</v>
      </c>
    </row>
    <row r="50" spans="2:10" x14ac:dyDescent="0.25">
      <c r="B50" t="s">
        <v>89</v>
      </c>
      <c r="C50" t="s">
        <v>99</v>
      </c>
      <c r="D50" t="s">
        <v>106</v>
      </c>
      <c r="E50" t="s">
        <v>107</v>
      </c>
      <c r="F50" t="s">
        <v>108</v>
      </c>
      <c r="G50" t="s">
        <v>109</v>
      </c>
      <c r="H50" t="s">
        <v>110</v>
      </c>
      <c r="I50" t="s">
        <v>111</v>
      </c>
      <c r="J50" t="s">
        <v>112</v>
      </c>
    </row>
    <row r="51" spans="2:10" x14ac:dyDescent="0.25">
      <c r="B51" t="s">
        <v>90</v>
      </c>
      <c r="C51" t="s">
        <v>100</v>
      </c>
      <c r="D51" t="s">
        <v>113</v>
      </c>
      <c r="E51" t="s">
        <v>114</v>
      </c>
      <c r="F51" t="s">
        <v>115</v>
      </c>
      <c r="G51" t="s">
        <v>116</v>
      </c>
      <c r="H51" t="s">
        <v>117</v>
      </c>
      <c r="I51" t="s">
        <v>118</v>
      </c>
      <c r="J51" t="s">
        <v>119</v>
      </c>
    </row>
    <row r="52" spans="2:10" x14ac:dyDescent="0.25">
      <c r="B52" t="s">
        <v>93</v>
      </c>
      <c r="C52" t="s">
        <v>92</v>
      </c>
      <c r="D52" t="s">
        <v>91</v>
      </c>
      <c r="E52" t="s">
        <v>120</v>
      </c>
      <c r="F52" t="s">
        <v>121</v>
      </c>
      <c r="G52" t="s">
        <v>122</v>
      </c>
      <c r="H52" t="s">
        <v>123</v>
      </c>
      <c r="I52" t="s">
        <v>124</v>
      </c>
      <c r="J52" t="s">
        <v>125</v>
      </c>
    </row>
    <row r="53" spans="2:10" x14ac:dyDescent="0.25">
      <c r="B53" t="s">
        <v>94</v>
      </c>
      <c r="C53" t="s">
        <v>101</v>
      </c>
      <c r="D53" t="s">
        <v>126</v>
      </c>
      <c r="E53" t="s">
        <v>127</v>
      </c>
      <c r="F53" t="s">
        <v>128</v>
      </c>
      <c r="G53" t="s">
        <v>129</v>
      </c>
      <c r="H53" t="s">
        <v>130</v>
      </c>
      <c r="I53" t="s">
        <v>131</v>
      </c>
      <c r="J53" t="s">
        <v>132</v>
      </c>
    </row>
    <row r="54" spans="2:10" x14ac:dyDescent="0.25">
      <c r="B54" t="s">
        <v>95</v>
      </c>
      <c r="C54" t="s">
        <v>102</v>
      </c>
      <c r="D54" t="s">
        <v>133</v>
      </c>
      <c r="E54" t="s">
        <v>134</v>
      </c>
      <c r="F54" t="s">
        <v>135</v>
      </c>
      <c r="G54" t="s">
        <v>136</v>
      </c>
      <c r="H54" t="s">
        <v>137</v>
      </c>
      <c r="I54" t="s">
        <v>138</v>
      </c>
      <c r="J54" t="s">
        <v>139</v>
      </c>
    </row>
    <row r="55" spans="2:10" x14ac:dyDescent="0.25">
      <c r="B55" t="s">
        <v>96</v>
      </c>
      <c r="C55" t="s">
        <v>103</v>
      </c>
      <c r="D55" t="s">
        <v>140</v>
      </c>
      <c r="E55" t="s">
        <v>141</v>
      </c>
      <c r="F55" t="s">
        <v>142</v>
      </c>
      <c r="G55" t="s">
        <v>143</v>
      </c>
      <c r="H55" t="s">
        <v>144</v>
      </c>
      <c r="I55" t="s">
        <v>145</v>
      </c>
      <c r="J55" t="s">
        <v>146</v>
      </c>
    </row>
    <row r="56" spans="2:10" x14ac:dyDescent="0.25">
      <c r="B56" t="s">
        <v>97</v>
      </c>
      <c r="C56" t="s">
        <v>104</v>
      </c>
      <c r="D56" t="s">
        <v>147</v>
      </c>
      <c r="E56" t="s">
        <v>148</v>
      </c>
      <c r="F56" t="s">
        <v>149</v>
      </c>
      <c r="G56" t="s">
        <v>150</v>
      </c>
      <c r="H56" t="s">
        <v>151</v>
      </c>
      <c r="I56" t="s">
        <v>152</v>
      </c>
      <c r="J56" t="s">
        <v>153</v>
      </c>
    </row>
    <row r="57" spans="2:10" x14ac:dyDescent="0.25">
      <c r="B57" t="s">
        <v>98</v>
      </c>
      <c r="C57" t="s">
        <v>105</v>
      </c>
      <c r="D57" t="s">
        <v>154</v>
      </c>
      <c r="E57" t="s">
        <v>155</v>
      </c>
      <c r="F57" t="s">
        <v>156</v>
      </c>
      <c r="G57" t="s">
        <v>157</v>
      </c>
      <c r="H57" t="s">
        <v>158</v>
      </c>
      <c r="I57" t="s">
        <v>159</v>
      </c>
      <c r="J57" t="s">
        <v>160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80"/>
  <sheetViews>
    <sheetView workbookViewId="0">
      <selection activeCell="H3" sqref="H3"/>
    </sheetView>
  </sheetViews>
  <sheetFormatPr defaultColWidth="11" defaultRowHeight="15" x14ac:dyDescent="0.25"/>
  <cols>
    <col min="1" max="1" width="40.42578125" customWidth="1"/>
    <col min="2" max="2" width="9.7109375" customWidth="1"/>
    <col min="3" max="3" width="9.140625" customWidth="1"/>
    <col min="4" max="4" width="9.28515625" customWidth="1"/>
    <col min="5" max="5" width="9.42578125" customWidth="1"/>
    <col min="6" max="7" width="10.85546875" hidden="1" customWidth="1"/>
    <col min="8" max="8" width="3.42578125" customWidth="1"/>
    <col min="9" max="9" width="9.42578125" customWidth="1"/>
    <col min="10" max="10" width="9" customWidth="1"/>
    <col min="11" max="12" width="9.28515625" customWidth="1"/>
    <col min="13" max="14" width="10.85546875" hidden="1" customWidth="1"/>
    <col min="15" max="15" width="3.28515625" customWidth="1"/>
    <col min="16" max="16" width="9.28515625" customWidth="1"/>
    <col min="17" max="18" width="9.42578125" customWidth="1"/>
    <col min="19" max="19" width="9" customWidth="1"/>
    <col min="20" max="21" width="10.85546875" hidden="1" customWidth="1"/>
    <col min="22" max="22" width="3.140625" customWidth="1"/>
    <col min="23" max="23" width="9.140625" customWidth="1"/>
    <col min="24" max="24" width="9.7109375" customWidth="1"/>
    <col min="25" max="25" width="9.42578125" customWidth="1"/>
    <col min="26" max="26" width="9.140625" customWidth="1"/>
    <col min="27" max="28" width="10.85546875" hidden="1" customWidth="1"/>
    <col min="29" max="29" width="3.140625" customWidth="1"/>
    <col min="30" max="30" width="9.140625" customWidth="1"/>
    <col min="31" max="32" width="9.42578125" customWidth="1"/>
    <col min="33" max="33" width="9.7109375" customWidth="1"/>
    <col min="34" max="35" width="10.85546875" hidden="1" customWidth="1"/>
    <col min="36" max="36" width="3.28515625" customWidth="1"/>
    <col min="42" max="47" width="0" hidden="1" customWidth="1"/>
  </cols>
  <sheetData>
    <row r="1" spans="1:47" ht="18.75" x14ac:dyDescent="0.3">
      <c r="A1" s="17" t="s">
        <v>24</v>
      </c>
      <c r="B1" s="10" t="s">
        <v>31</v>
      </c>
      <c r="I1" s="16" t="s">
        <v>88</v>
      </c>
    </row>
    <row r="2" spans="1:47" x14ac:dyDescent="0.25">
      <c r="A2" t="s">
        <v>23</v>
      </c>
      <c r="B2" s="21">
        <f>'OD600 reference point'!B9</f>
        <v>0.52713178294573659</v>
      </c>
      <c r="I2" s="16" t="s">
        <v>162</v>
      </c>
    </row>
    <row r="3" spans="1:47" x14ac:dyDescent="0.25">
      <c r="A3" s="13" t="s">
        <v>63</v>
      </c>
      <c r="B3" s="20">
        <f>'Fluorescein standard curve'!C28</f>
        <v>5.0354748566911172E-4</v>
      </c>
      <c r="I3" s="16" t="s">
        <v>7</v>
      </c>
    </row>
    <row r="4" spans="1:47" x14ac:dyDescent="0.25">
      <c r="I4" s="16" t="s">
        <v>42</v>
      </c>
    </row>
    <row r="6" spans="1:47" ht="18.75" x14ac:dyDescent="0.3">
      <c r="A6" s="18" t="s">
        <v>33</v>
      </c>
      <c r="B6" t="s">
        <v>61</v>
      </c>
      <c r="I6" t="s">
        <v>20</v>
      </c>
    </row>
    <row r="7" spans="1:47" x14ac:dyDescent="0.25">
      <c r="A7" s="22" t="s">
        <v>36</v>
      </c>
      <c r="B7" t="s">
        <v>0</v>
      </c>
      <c r="C7" t="s">
        <v>1</v>
      </c>
      <c r="D7" t="s">
        <v>2</v>
      </c>
      <c r="E7" t="s">
        <v>3</v>
      </c>
      <c r="F7" t="s">
        <v>22</v>
      </c>
      <c r="G7" t="s">
        <v>21</v>
      </c>
      <c r="I7" t="s">
        <v>0</v>
      </c>
      <c r="J7" t="s">
        <v>1</v>
      </c>
      <c r="K7" t="s">
        <v>2</v>
      </c>
      <c r="L7" t="s">
        <v>3</v>
      </c>
      <c r="M7" t="s">
        <v>22</v>
      </c>
      <c r="N7" t="s">
        <v>21</v>
      </c>
    </row>
    <row r="8" spans="1:47" x14ac:dyDescent="0.25">
      <c r="A8" t="s">
        <v>19</v>
      </c>
      <c r="B8" s="27">
        <f>'Raw Plate Reader Measurements'!$U$7</f>
        <v>9.7600000000000006E-2</v>
      </c>
      <c r="C8" s="27">
        <f>'Raw Plate Reader Measurements'!$U$8</f>
        <v>0.1326</v>
      </c>
      <c r="D8" s="27">
        <f>'Raw Plate Reader Measurements'!$U$9</f>
        <v>0.1396</v>
      </c>
      <c r="E8" s="27">
        <f>'Raw Plate Reader Measurements'!$U$10</f>
        <v>0.1052</v>
      </c>
      <c r="F8" s="3"/>
      <c r="G8" s="3"/>
      <c r="I8" s="27">
        <f>'Raw Plate Reader Measurements'!$J$7</f>
        <v>293</v>
      </c>
      <c r="J8" s="27">
        <f>'Raw Plate Reader Measurements'!$J$8</f>
        <v>273</v>
      </c>
      <c r="K8" s="27">
        <f>'Raw Plate Reader Measurements'!$J$9</f>
        <v>217</v>
      </c>
      <c r="L8" s="27">
        <f>'Raw Plate Reader Measurements'!$J$10</f>
        <v>252</v>
      </c>
      <c r="M8" s="3"/>
      <c r="N8" s="3"/>
    </row>
    <row r="9" spans="1:47" s="12" customFormat="1" x14ac:dyDescent="0.25">
      <c r="A9" s="5" t="s">
        <v>30</v>
      </c>
      <c r="B9" s="5">
        <f>AVERAGE(B8:G8)</f>
        <v>0.11875000000000001</v>
      </c>
      <c r="C9" s="5"/>
      <c r="D9" s="5"/>
      <c r="E9" s="5"/>
      <c r="G9" s="5"/>
      <c r="I9" s="5">
        <f>AVERAGE(I8:N8)</f>
        <v>258.75</v>
      </c>
      <c r="J9" s="5"/>
      <c r="K9" s="5"/>
      <c r="L9" s="5"/>
      <c r="M9" s="5"/>
      <c r="N9" s="5"/>
      <c r="P9" t="s">
        <v>29</v>
      </c>
      <c r="Q9"/>
      <c r="R9"/>
      <c r="S9"/>
      <c r="T9"/>
      <c r="U9"/>
      <c r="W9" t="s">
        <v>25</v>
      </c>
      <c r="X9"/>
      <c r="Y9"/>
      <c r="Z9"/>
      <c r="AA9"/>
      <c r="AB9"/>
      <c r="AC9"/>
      <c r="AD9" t="s">
        <v>62</v>
      </c>
      <c r="AE9"/>
      <c r="AF9"/>
      <c r="AG9"/>
      <c r="AH9"/>
      <c r="AI9"/>
      <c r="AJ9"/>
      <c r="AK9" t="s">
        <v>26</v>
      </c>
      <c r="AL9"/>
      <c r="AM9"/>
      <c r="AN9"/>
      <c r="AP9" s="12" t="s">
        <v>32</v>
      </c>
    </row>
    <row r="10" spans="1:47" x14ac:dyDescent="0.25">
      <c r="A10" s="23" t="s">
        <v>37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22</v>
      </c>
      <c r="U10" t="s">
        <v>21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22</v>
      </c>
      <c r="AB10" t="s">
        <v>21</v>
      </c>
      <c r="AD10" t="s">
        <v>0</v>
      </c>
      <c r="AE10" t="s">
        <v>1</v>
      </c>
      <c r="AF10" t="s">
        <v>2</v>
      </c>
      <c r="AG10" t="s">
        <v>3</v>
      </c>
      <c r="AH10" t="s">
        <v>22</v>
      </c>
      <c r="AI10" t="s">
        <v>21</v>
      </c>
      <c r="AK10" t="s">
        <v>4</v>
      </c>
      <c r="AL10" t="s">
        <v>11</v>
      </c>
      <c r="AM10" t="s">
        <v>27</v>
      </c>
      <c r="AN10" t="s">
        <v>28</v>
      </c>
      <c r="AP10" t="s">
        <v>0</v>
      </c>
      <c r="AQ10" t="s">
        <v>1</v>
      </c>
      <c r="AR10" t="s">
        <v>2</v>
      </c>
      <c r="AS10" t="s">
        <v>3</v>
      </c>
      <c r="AT10" t="s">
        <v>22</v>
      </c>
      <c r="AU10" t="s">
        <v>21</v>
      </c>
    </row>
    <row r="11" spans="1:47" x14ac:dyDescent="0.25">
      <c r="A11" t="s">
        <v>43</v>
      </c>
      <c r="B11" s="27">
        <f>'Raw Plate Reader Measurements'!$M$7</f>
        <v>0.13289999999999999</v>
      </c>
      <c r="C11" s="27">
        <f>'Raw Plate Reader Measurements'!$M$8</f>
        <v>0.13750000000000001</v>
      </c>
      <c r="D11" s="27">
        <f>'Raw Plate Reader Measurements'!$M$9</f>
        <v>0.1547</v>
      </c>
      <c r="E11" s="27">
        <f>'Raw Plate Reader Measurements'!$M$10</f>
        <v>0.12670000000000001</v>
      </c>
      <c r="F11" s="3"/>
      <c r="G11" s="3"/>
      <c r="I11" s="27">
        <f>'Raw Plate Reader Measurements'!$B$7</f>
        <v>253</v>
      </c>
      <c r="J11" s="27">
        <f>'Raw Plate Reader Measurements'!$B$8</f>
        <v>168</v>
      </c>
      <c r="K11" s="27">
        <f>'Raw Plate Reader Measurements'!$B$9</f>
        <v>177</v>
      </c>
      <c r="L11" s="27">
        <f>'Raw Plate Reader Measurements'!$B$10</f>
        <v>169</v>
      </c>
      <c r="M11" s="3"/>
      <c r="N11" s="3"/>
      <c r="P11" s="4">
        <f t="shared" ref="P11:U11" si="0">IF(ISBLANK(B11),"---", B11-$B$9)</f>
        <v>1.4149999999999982E-2</v>
      </c>
      <c r="Q11" s="4">
        <f t="shared" si="0"/>
        <v>1.8750000000000003E-2</v>
      </c>
      <c r="R11" s="4">
        <f t="shared" si="0"/>
        <v>3.5949999999999996E-2</v>
      </c>
      <c r="S11" s="4">
        <f t="shared" si="0"/>
        <v>7.9499999999999987E-3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-5.75</v>
      </c>
      <c r="X11" s="4">
        <f t="shared" si="1"/>
        <v>-90.75</v>
      </c>
      <c r="Y11" s="4">
        <f t="shared" si="1"/>
        <v>-81.75</v>
      </c>
      <c r="Z11" s="4">
        <f t="shared" si="1"/>
        <v>-89.75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-0.38817953387556009</v>
      </c>
      <c r="AE11" s="15">
        <f t="shared" si="2"/>
        <v>-4.6234545316524471</v>
      </c>
      <c r="AF11" s="15">
        <f t="shared" si="2"/>
        <v>-2.17225145095109</v>
      </c>
      <c r="AG11" s="15">
        <f t="shared" si="2"/>
        <v>-10.784215505374691</v>
      </c>
      <c r="AH11" s="15" t="str">
        <f t="shared" si="2"/>
        <v>---</v>
      </c>
      <c r="AI11" s="15" t="str">
        <f t="shared" si="2"/>
        <v>---</v>
      </c>
      <c r="AK11" s="15">
        <f>AVERAGE(AD11:AI11)</f>
        <v>-4.4920252554634468</v>
      </c>
      <c r="AL11" s="15">
        <f>STDEV(AD11:AI11)</f>
        <v>4.5398910415124369</v>
      </c>
      <c r="AM11" s="15" t="e">
        <f>GEOMEAN(AD11:AI11)</f>
        <v>#NUM!</v>
      </c>
      <c r="AN11" s="14" t="e">
        <f>EXP(STDEV(AP11:AU11))</f>
        <v>#NUM!</v>
      </c>
      <c r="AP11" s="15" t="e">
        <f>IF(ISNUMBER(AD11),LN(AD11),"---")</f>
        <v>#NUM!</v>
      </c>
      <c r="AQ11" s="15" t="e">
        <f t="shared" ref="AQ11:AU11" si="3">IF(ISNUMBER(AE11),LN(AE11),"---")</f>
        <v>#NUM!</v>
      </c>
      <c r="AR11" s="15" t="e">
        <f t="shared" si="3"/>
        <v>#NUM!</v>
      </c>
      <c r="AS11" s="15" t="e">
        <f t="shared" si="3"/>
        <v>#NUM!</v>
      </c>
      <c r="AT11" s="15" t="str">
        <f t="shared" si="3"/>
        <v>---</v>
      </c>
      <c r="AU11" s="15" t="str">
        <f t="shared" si="3"/>
        <v>---</v>
      </c>
    </row>
    <row r="12" spans="1:47" x14ac:dyDescent="0.25">
      <c r="A12" t="s">
        <v>44</v>
      </c>
      <c r="B12" s="27">
        <f>'Raw Plate Reader Measurements'!$M$11</f>
        <v>0.15570000000000001</v>
      </c>
      <c r="C12" s="27">
        <f>'Raw Plate Reader Measurements'!$M$12</f>
        <v>0.1492</v>
      </c>
      <c r="D12" s="27">
        <f>'Raw Plate Reader Measurements'!$M$13</f>
        <v>0.186</v>
      </c>
      <c r="E12" s="27">
        <f>'Raw Plate Reader Measurements'!$M$14</f>
        <v>0.12180000000000001</v>
      </c>
      <c r="F12" s="3"/>
      <c r="G12" s="3"/>
      <c r="I12" s="27">
        <f>'Raw Plate Reader Measurements'!$B$11</f>
        <v>173</v>
      </c>
      <c r="J12" s="27">
        <f>'Raw Plate Reader Measurements'!$B$12</f>
        <v>177</v>
      </c>
      <c r="K12" s="27">
        <f>'Raw Plate Reader Measurements'!$B$13</f>
        <v>176</v>
      </c>
      <c r="L12" s="27">
        <f>'Raw Plate Reader Measurements'!$B$14</f>
        <v>230</v>
      </c>
      <c r="M12" s="3"/>
      <c r="N12" s="3"/>
      <c r="P12" s="4">
        <f t="shared" ref="P12:P13" si="4">IF(ISBLANK(B12),"---", B12-$B$9)</f>
        <v>3.6949999999999997E-2</v>
      </c>
      <c r="Q12" s="4">
        <f t="shared" ref="Q12:Q13" si="5">IF(ISBLANK(C12),"---", C12-$B$9)</f>
        <v>3.0449999999999991E-2</v>
      </c>
      <c r="R12" s="4">
        <f t="shared" ref="R12:R13" si="6">IF(ISBLANK(D12),"---", D12-$B$9)</f>
        <v>6.724999999999999E-2</v>
      </c>
      <c r="S12" s="4">
        <f t="shared" ref="S12:S13" si="7">IF(ISBLANK(E12),"---", E12-$B$9)</f>
        <v>3.0499999999999972E-3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-85.75</v>
      </c>
      <c r="X12" s="4">
        <f t="shared" ref="X12:X13" si="11">IF(ISBLANK(J12),"---",J12-$I$9)</f>
        <v>-81.75</v>
      </c>
      <c r="Y12" s="4">
        <f t="shared" ref="Y12:Y13" si="12">IF(ISBLANK(K12),"---",K12-$I$9)</f>
        <v>-82.75</v>
      </c>
      <c r="Z12" s="4">
        <f t="shared" ref="Z12:Z13" si="13">IF(ISBLANK(L12),"---",L12-$I$9)</f>
        <v>-28.75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-2.2168735173128611</v>
      </c>
      <c r="AE12" s="15">
        <f t="shared" ref="AE12:AE13" si="17">IF(AND(ISNUMBER(X12),ISNUMBER(Q12)),(X12*$B$3)/(Q12*$B$2),"---")</f>
        <v>-2.5646121399570343</v>
      </c>
      <c r="AF12" s="15">
        <f t="shared" ref="AF12:AF13" si="18">IF(AND(ISNUMBER(Y12),ISNUMBER(R12)),(Y12*$B$3)/(R12*$B$2),"---")</f>
        <v>-1.1754304663560791</v>
      </c>
      <c r="AG12" s="15">
        <f t="shared" ref="AG12:AG13" si="19">IF(AND(ISNUMBER(Z12),ISNUMBER(S12)),(Z12*$B$3)/(S12*$B$2),"---")</f>
        <v>-9.0044924661297934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-3.7403521474389421</v>
      </c>
      <c r="AL12" s="15">
        <f>STDEV(AD12:AI12)</f>
        <v>3.5587145725481619</v>
      </c>
      <c r="AM12" s="15" t="e">
        <f>GEOMEAN(AD12:AI12)</f>
        <v>#NUM!</v>
      </c>
      <c r="AN12" s="14" t="e">
        <f>EXP(STDEV(AP12:AU12))</f>
        <v>#NUM!</v>
      </c>
      <c r="AP12" s="15" t="e">
        <f>IF(ISNUMBER(AD12),LN(AD12),"---")</f>
        <v>#NUM!</v>
      </c>
      <c r="AQ12" s="15" t="e">
        <f t="shared" ref="AQ12:AQ13" si="22">IF(ISNUMBER(AE12),LN(AE12),"---")</f>
        <v>#NUM!</v>
      </c>
      <c r="AR12" s="15" t="e">
        <f t="shared" ref="AR12:AR13" si="23">IF(ISNUMBER(AF12),LN(AF12),"---")</f>
        <v>#NUM!</v>
      </c>
      <c r="AS12" s="15" t="e">
        <f t="shared" ref="AS12:AS13" si="24">IF(ISNUMBER(AG12),LN(AG12),"---")</f>
        <v>#NUM!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</row>
    <row r="13" spans="1:47" x14ac:dyDescent="0.25">
      <c r="A13" t="s">
        <v>45</v>
      </c>
      <c r="B13" s="27">
        <f>'Raw Plate Reader Measurements'!$N$7</f>
        <v>0.155</v>
      </c>
      <c r="C13" s="27">
        <f>'Raw Plate Reader Measurements'!$N$8</f>
        <v>0.1598</v>
      </c>
      <c r="D13" s="27">
        <f>'Raw Plate Reader Measurements'!$N$9</f>
        <v>0.17510000000000001</v>
      </c>
      <c r="E13" s="27">
        <f>'Raw Plate Reader Measurements'!$N$10</f>
        <v>0.1472</v>
      </c>
      <c r="F13" s="3"/>
      <c r="G13" s="3"/>
      <c r="I13" s="27">
        <f>'Raw Plate Reader Measurements'!$C$7</f>
        <v>314</v>
      </c>
      <c r="J13" s="27">
        <f>'Raw Plate Reader Measurements'!$C$8</f>
        <v>317</v>
      </c>
      <c r="K13" s="27">
        <f>'Raw Plate Reader Measurements'!$C$9</f>
        <v>204</v>
      </c>
      <c r="L13" s="27">
        <f>'Raw Plate Reader Measurements'!$C$10</f>
        <v>294</v>
      </c>
      <c r="M13" s="3"/>
      <c r="N13" s="3"/>
      <c r="P13" s="4">
        <f t="shared" si="4"/>
        <v>3.6249999999999991E-2</v>
      </c>
      <c r="Q13" s="4">
        <f t="shared" si="5"/>
        <v>4.1049999999999989E-2</v>
      </c>
      <c r="R13" s="4">
        <f t="shared" si="6"/>
        <v>5.6349999999999997E-2</v>
      </c>
      <c r="S13" s="4">
        <f t="shared" si="7"/>
        <v>2.8449999999999989E-2</v>
      </c>
      <c r="T13" s="4" t="str">
        <f t="shared" si="8"/>
        <v>---</v>
      </c>
      <c r="U13" s="4" t="str">
        <f t="shared" si="9"/>
        <v>---</v>
      </c>
      <c r="W13" s="4">
        <f t="shared" si="10"/>
        <v>55.25</v>
      </c>
      <c r="X13" s="4">
        <f t="shared" si="11"/>
        <v>58.25</v>
      </c>
      <c r="Y13" s="4">
        <f t="shared" si="12"/>
        <v>-54.75</v>
      </c>
      <c r="Z13" s="4">
        <f t="shared" si="13"/>
        <v>35.25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1.4559467818398282</v>
      </c>
      <c r="AE13" s="15">
        <f t="shared" si="17"/>
        <v>1.3555139694021361</v>
      </c>
      <c r="AF13" s="15">
        <f t="shared" si="18"/>
        <v>-0.92813560321768307</v>
      </c>
      <c r="AG13" s="15">
        <f t="shared" si="19"/>
        <v>1.1835812592829877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0.76672660182681718</v>
      </c>
      <c r="AL13" s="15">
        <f t="shared" ref="AL13" si="28">STDEV(AD13:AI13)</f>
        <v>1.1354911889111614</v>
      </c>
      <c r="AM13" s="15" t="e">
        <f t="shared" ref="AM13" si="29">GEOMEAN(AD13:AI13)</f>
        <v>#NUM!</v>
      </c>
      <c r="AN13" s="14" t="e">
        <f t="shared" ref="AN13" si="30">EXP(STDEV(AP13:AU13))</f>
        <v>#NUM!</v>
      </c>
      <c r="AP13" s="15">
        <f t="shared" ref="AP13" si="31">IF(ISNUMBER(AD13),LN(AD13),"---")</f>
        <v>0.37565639817230861</v>
      </c>
      <c r="AQ13" s="15">
        <f t="shared" si="22"/>
        <v>0.30418069562250288</v>
      </c>
      <c r="AR13" s="15" t="e">
        <f t="shared" si="23"/>
        <v>#NUM!</v>
      </c>
      <c r="AS13" s="15">
        <f t="shared" si="24"/>
        <v>0.16854480776106787</v>
      </c>
      <c r="AT13" s="15" t="str">
        <f t="shared" si="25"/>
        <v>---</v>
      </c>
      <c r="AU13" s="15" t="str">
        <f t="shared" si="26"/>
        <v>---</v>
      </c>
    </row>
    <row r="14" spans="1:47" x14ac:dyDescent="0.25">
      <c r="A14" t="s">
        <v>46</v>
      </c>
      <c r="B14" s="27">
        <f>'Raw Plate Reader Measurements'!$N$11</f>
        <v>0.18110000000000001</v>
      </c>
      <c r="C14" s="27">
        <f>'Raw Plate Reader Measurements'!$N$12</f>
        <v>0.158</v>
      </c>
      <c r="D14" s="27">
        <f>'Raw Plate Reader Measurements'!$N$13</f>
        <v>0.16930000000000001</v>
      </c>
      <c r="E14" s="27">
        <f>'Raw Plate Reader Measurements'!$N$14</f>
        <v>0.1366</v>
      </c>
      <c r="F14" s="3"/>
      <c r="G14" s="3"/>
      <c r="I14" s="27">
        <f>'Raw Plate Reader Measurements'!$C$11</f>
        <v>208</v>
      </c>
      <c r="J14" s="27">
        <f>'Raw Plate Reader Measurements'!$C$12</f>
        <v>195</v>
      </c>
      <c r="K14" s="27">
        <f>'Raw Plate Reader Measurements'!$C$13</f>
        <v>202</v>
      </c>
      <c r="L14" s="27">
        <f>'Raw Plate Reader Measurements'!$C$14</f>
        <v>179</v>
      </c>
      <c r="M14" s="3"/>
      <c r="N14" s="3"/>
      <c r="P14" s="4">
        <f t="shared" ref="P14:P26" si="32">IF(ISBLANK(B14),"---", B14-$B$9)</f>
        <v>6.2350000000000003E-2</v>
      </c>
      <c r="Q14" s="4">
        <f t="shared" ref="Q14:Q26" si="33">IF(ISBLANK(C14),"---", C14-$B$9)</f>
        <v>3.9249999999999993E-2</v>
      </c>
      <c r="R14" s="4">
        <f t="shared" ref="R14:R26" si="34">IF(ISBLANK(D14),"---", D14-$B$9)</f>
        <v>5.0549999999999998E-2</v>
      </c>
      <c r="S14" s="4">
        <f t="shared" ref="S14:S26" si="35">IF(ISBLANK(E14),"---", E14-$B$9)</f>
        <v>1.7849999999999991E-2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-50.75</v>
      </c>
      <c r="X14" s="4">
        <f t="shared" si="1"/>
        <v>-63.75</v>
      </c>
      <c r="Y14" s="4">
        <f t="shared" si="1"/>
        <v>-56.75</v>
      </c>
      <c r="Z14" s="4">
        <f t="shared" si="1"/>
        <v>-79.75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-0.77753655875377525</v>
      </c>
      <c r="AE14" s="15">
        <f t="shared" ref="AE14:AE26" si="39">IF(AND(ISNUMBER(X14),ISNUMBER(Q14)),(X14*$B$3)/(Q14*$B$2),"---")</f>
        <v>-1.5515356445377884</v>
      </c>
      <c r="AF14" s="15">
        <f t="shared" ref="AF14:AF26" si="40">IF(AND(ISNUMBER(Y14),ISNUMBER(R14)),(Y14*$B$3)/(R14*$B$2),"---")</f>
        <v>-1.0724225448630211</v>
      </c>
      <c r="AG14" s="15">
        <f t="shared" ref="AG14:AG26" si="41">IF(AND(ISNUMBER(Z14),ISNUMBER(S14)),(Z14*$B$3)/(S14*$B$2),"---")</f>
        <v>-4.2678947484696037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-1.9173473741560472</v>
      </c>
      <c r="AL14" s="15">
        <f t="shared" ref="AL14:AL26" si="45">STDEV(AD14:AI14)</f>
        <v>1.5991620558365869</v>
      </c>
      <c r="AM14" s="15" t="e">
        <f t="shared" ref="AM14:AM26" si="46">GEOMEAN(AD14:AI14)</f>
        <v>#NUM!</v>
      </c>
      <c r="AN14" s="14" t="e">
        <f t="shared" ref="AN14:AN26" si="47">EXP(STDEV(AP14:AU14))</f>
        <v>#NUM!</v>
      </c>
      <c r="AP14" s="15" t="e">
        <f t="shared" ref="AP14:AP26" si="48">IF(ISNUMBER(AD14),LN(AD14),"---")</f>
        <v>#NUM!</v>
      </c>
      <c r="AQ14" s="15" t="e">
        <f t="shared" ref="AQ14:AQ26" si="49">IF(ISNUMBER(AE14),LN(AE14),"---")</f>
        <v>#NUM!</v>
      </c>
      <c r="AR14" s="15" t="e">
        <f t="shared" ref="AR14:AR26" si="50">IF(ISNUMBER(AF14),LN(AF14),"---")</f>
        <v>#NUM!</v>
      </c>
      <c r="AS14" s="15" t="e">
        <f t="shared" ref="AS14:AS26" si="51">IF(ISNUMBER(AG14),LN(AG14),"---")</f>
        <v>#NUM!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</row>
    <row r="15" spans="1:47" x14ac:dyDescent="0.25">
      <c r="A15" t="s">
        <v>49</v>
      </c>
      <c r="B15" s="27">
        <f>'Raw Plate Reader Measurements'!$O$7</f>
        <v>0.17330000000000001</v>
      </c>
      <c r="C15" s="27">
        <f>'Raw Plate Reader Measurements'!$O$8</f>
        <v>0.1739</v>
      </c>
      <c r="D15" s="27">
        <f>'Raw Plate Reader Measurements'!$O$9</f>
        <v>0.1893</v>
      </c>
      <c r="E15" s="27">
        <f>'Raw Plate Reader Measurements'!$O$10</f>
        <v>0.1835</v>
      </c>
      <c r="F15" s="3"/>
      <c r="G15" s="3"/>
      <c r="I15" s="27">
        <f>'Raw Plate Reader Measurements'!$D$7</f>
        <v>375</v>
      </c>
      <c r="J15" s="27">
        <f>'Raw Plate Reader Measurements'!$D$8</f>
        <v>399</v>
      </c>
      <c r="K15" s="27">
        <f>'Raw Plate Reader Measurements'!$D$9</f>
        <v>456</v>
      </c>
      <c r="L15" s="27">
        <f>'Raw Plate Reader Measurements'!$D$10</f>
        <v>478</v>
      </c>
      <c r="M15" s="3"/>
      <c r="N15" s="3"/>
      <c r="P15" s="4">
        <f t="shared" ref="P15" si="54">IF(ISBLANK(B15),"---", B15-$B$9)</f>
        <v>5.4550000000000001E-2</v>
      </c>
      <c r="Q15" s="4">
        <f t="shared" ref="Q15" si="55">IF(ISBLANK(C15),"---", C15-$B$9)</f>
        <v>5.5149999999999991E-2</v>
      </c>
      <c r="R15" s="4">
        <f t="shared" ref="R15" si="56">IF(ISBLANK(D15),"---", D15-$B$9)</f>
        <v>7.0549999999999988E-2</v>
      </c>
      <c r="S15" s="4">
        <f t="shared" ref="S15" si="57">IF(ISBLANK(E15),"---", E15-$B$9)</f>
        <v>6.4749999999999988E-2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116.25</v>
      </c>
      <c r="X15" s="4">
        <f t="shared" ref="X15" si="61">IF(ISBLANK(J15),"---",J15-$I$9)</f>
        <v>140.25</v>
      </c>
      <c r="Y15" s="4">
        <f t="shared" ref="Y15" si="62">IF(ISBLANK(K15),"---",K15-$I$9)</f>
        <v>197.25</v>
      </c>
      <c r="Z15" s="4">
        <f t="shared" ref="Z15" si="63">IF(ISBLANK(L15),"---",L15-$I$9)</f>
        <v>219.25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2.0357265277310117</v>
      </c>
      <c r="AE15" s="15">
        <f t="shared" ref="AE15" si="67">IF(AND(ISNUMBER(X15),ISNUMBER(Q15)),(X15*$B$3)/(Q15*$B$2),"---")</f>
        <v>2.4292856374585314</v>
      </c>
      <c r="AF15" s="15">
        <f t="shared" ref="AF15" si="68">IF(AND(ISNUMBER(Y15),ISNUMBER(R15)),(Y15*$B$3)/(R15*$B$2),"---")</f>
        <v>2.6707991119610544</v>
      </c>
      <c r="AG15" s="15">
        <f t="shared" ref="AG15" si="69">IF(AND(ISNUMBER(Z15),ISNUMBER(S15)),(Z15*$B$3)/(S15*$B$2),"---")</f>
        <v>3.2346035485012266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2.5926037064129561</v>
      </c>
      <c r="AL15" s="15">
        <f t="shared" ref="AL15" si="73">STDEV(AD15:AI15)</f>
        <v>0.50168492850724444</v>
      </c>
      <c r="AM15" s="15">
        <f t="shared" ref="AM15" si="74">GEOMEAN(AD15:AI15)</f>
        <v>2.5566134837260308</v>
      </c>
      <c r="AN15" s="14">
        <f t="shared" ref="AN15" si="75">EXP(STDEV(AP15:AU15))</f>
        <v>1.2128918329183724</v>
      </c>
      <c r="AP15" s="15">
        <f t="shared" ref="AP15" si="76">IF(ISNUMBER(AD15),LN(AD15),"---")</f>
        <v>0.71085277126351587</v>
      </c>
      <c r="AQ15" s="15">
        <f t="shared" ref="AQ15" si="77">IF(ISNUMBER(AE15),LN(AE15),"---")</f>
        <v>0.88759723777842425</v>
      </c>
      <c r="AR15" s="15">
        <f t="shared" ref="AR15" si="78">IF(ISNUMBER(AF15),LN(AF15),"---")</f>
        <v>0.98237772050229055</v>
      </c>
      <c r="AS15" s="15">
        <f t="shared" ref="AS15" si="79">IF(ISNUMBER(AG15),LN(AG15),"---")</f>
        <v>1.1739063697477752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</row>
    <row r="16" spans="1:47" x14ac:dyDescent="0.25">
      <c r="A16" t="s">
        <v>47</v>
      </c>
      <c r="B16" s="27">
        <f>'Raw Plate Reader Measurements'!$O$11</f>
        <v>0.12609999999999999</v>
      </c>
      <c r="C16" s="27">
        <f>'Raw Plate Reader Measurements'!$O$12</f>
        <v>0.1545</v>
      </c>
      <c r="D16" s="27">
        <f>'Raw Plate Reader Measurements'!$O$13</f>
        <v>0.13980000000000001</v>
      </c>
      <c r="E16" s="27">
        <f>'Raw Plate Reader Measurements'!$O$14</f>
        <v>0.1391</v>
      </c>
      <c r="F16" s="3"/>
      <c r="G16" s="3"/>
      <c r="I16" s="27">
        <f>'Raw Plate Reader Measurements'!$D$11</f>
        <v>291</v>
      </c>
      <c r="J16" s="27">
        <f>'Raw Plate Reader Measurements'!$D$12</f>
        <v>238</v>
      </c>
      <c r="K16" s="27">
        <f>'Raw Plate Reader Measurements'!$D$13</f>
        <v>223</v>
      </c>
      <c r="L16" s="27">
        <f>'Raw Plate Reader Measurements'!$D$14</f>
        <v>251</v>
      </c>
      <c r="M16" s="3"/>
      <c r="N16" s="3"/>
      <c r="P16" s="4">
        <f t="shared" si="32"/>
        <v>7.3499999999999815E-3</v>
      </c>
      <c r="Q16" s="4">
        <f t="shared" si="33"/>
        <v>3.574999999999999E-2</v>
      </c>
      <c r="R16" s="4">
        <f t="shared" si="34"/>
        <v>2.1049999999999999E-2</v>
      </c>
      <c r="S16" s="4">
        <f t="shared" si="35"/>
        <v>2.0349999999999993E-2</v>
      </c>
      <c r="T16" s="4" t="str">
        <f t="shared" si="36"/>
        <v>---</v>
      </c>
      <c r="U16" s="4" t="str">
        <f t="shared" si="37"/>
        <v>---</v>
      </c>
      <c r="W16" s="4">
        <f t="shared" si="1"/>
        <v>32.25</v>
      </c>
      <c r="X16" s="4">
        <f t="shared" si="1"/>
        <v>-20.75</v>
      </c>
      <c r="Y16" s="4">
        <f t="shared" si="1"/>
        <v>-35.75</v>
      </c>
      <c r="Z16" s="4">
        <f t="shared" si="1"/>
        <v>-7.75</v>
      </c>
      <c r="AA16" s="4" t="str">
        <f t="shared" si="1"/>
        <v>---</v>
      </c>
      <c r="AB16" s="4" t="str">
        <f t="shared" si="1"/>
        <v>---</v>
      </c>
      <c r="AD16" s="15">
        <f t="shared" si="38"/>
        <v>4.1914434318826057</v>
      </c>
      <c r="AE16" s="15">
        <f t="shared" si="39"/>
        <v>-0.55445114449395094</v>
      </c>
      <c r="AF16" s="15">
        <f t="shared" si="40"/>
        <v>-1.6223523243220104</v>
      </c>
      <c r="AG16" s="15">
        <f t="shared" si="41"/>
        <v>-0.36379650151589421</v>
      </c>
      <c r="AH16" s="15" t="str">
        <f t="shared" si="42"/>
        <v>---</v>
      </c>
      <c r="AI16" s="15" t="str">
        <f t="shared" si="43"/>
        <v>---</v>
      </c>
      <c r="AK16" s="15">
        <f t="shared" si="44"/>
        <v>0.41271086538768759</v>
      </c>
      <c r="AL16" s="15">
        <f t="shared" si="45"/>
        <v>2.5793195510582825</v>
      </c>
      <c r="AM16" s="15" t="e">
        <f t="shared" si="46"/>
        <v>#NUM!</v>
      </c>
      <c r="AN16" s="14" t="e">
        <f t="shared" si="47"/>
        <v>#NUM!</v>
      </c>
      <c r="AP16" s="15">
        <f t="shared" si="48"/>
        <v>1.4330451690921684</v>
      </c>
      <c r="AQ16" s="15" t="e">
        <f t="shared" si="49"/>
        <v>#NUM!</v>
      </c>
      <c r="AR16" s="15" t="e">
        <f t="shared" si="50"/>
        <v>#NUM!</v>
      </c>
      <c r="AS16" s="15" t="e">
        <f t="shared" si="51"/>
        <v>#NUM!</v>
      </c>
      <c r="AT16" s="15" t="str">
        <f t="shared" si="52"/>
        <v>---</v>
      </c>
      <c r="AU16" s="15" t="str">
        <f t="shared" si="53"/>
        <v>---</v>
      </c>
    </row>
    <row r="17" spans="1:47" x14ac:dyDescent="0.25">
      <c r="A17" t="s">
        <v>48</v>
      </c>
      <c r="B17" s="27">
        <f>'Raw Plate Reader Measurements'!$P$7</f>
        <v>0.153</v>
      </c>
      <c r="C17" s="27">
        <f>'Raw Plate Reader Measurements'!$P$8</f>
        <v>0.1454</v>
      </c>
      <c r="D17" s="27">
        <f>'Raw Plate Reader Measurements'!$P$9</f>
        <v>0.15390000000000001</v>
      </c>
      <c r="E17" s="27">
        <f>'Raw Plate Reader Measurements'!$P$10</f>
        <v>0.13639999999999999</v>
      </c>
      <c r="F17" s="3"/>
      <c r="G17" s="3"/>
      <c r="I17" s="27">
        <f>'Raw Plate Reader Measurements'!$E$7</f>
        <v>244</v>
      </c>
      <c r="J17" s="27">
        <f>'Raw Plate Reader Measurements'!$E$8</f>
        <v>231</v>
      </c>
      <c r="K17" s="27">
        <f>'Raw Plate Reader Measurements'!$E$9</f>
        <v>238</v>
      </c>
      <c r="L17" s="27">
        <f>'Raw Plate Reader Measurements'!$E$10</f>
        <v>373</v>
      </c>
      <c r="M17" s="3"/>
      <c r="N17" s="3"/>
      <c r="P17" s="4">
        <f t="shared" ref="P17" si="82">IF(ISBLANK(B17),"---", B17-$B$9)</f>
        <v>3.4249999999999989E-2</v>
      </c>
      <c r="Q17" s="4">
        <f t="shared" ref="Q17" si="83">IF(ISBLANK(C17),"---", C17-$B$9)</f>
        <v>2.6649999999999993E-2</v>
      </c>
      <c r="R17" s="4">
        <f t="shared" ref="R17" si="84">IF(ISBLANK(D17),"---", D17-$B$9)</f>
        <v>3.5150000000000001E-2</v>
      </c>
      <c r="S17" s="4">
        <f t="shared" ref="S17" si="85">IF(ISBLANK(E17),"---", E17-$B$9)</f>
        <v>1.7649999999999985E-2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-14.75</v>
      </c>
      <c r="X17" s="4">
        <f t="shared" ref="X17" si="89">IF(ISBLANK(J17),"---",J17-$I$9)</f>
        <v>-27.75</v>
      </c>
      <c r="Y17" s="4">
        <f t="shared" ref="Y17" si="90">IF(ISBLANK(K17),"---",K17-$I$9)</f>
        <v>-20.75</v>
      </c>
      <c r="Z17" s="4">
        <f t="shared" ref="Z17" si="91">IF(ISBLANK(L17),"---",L17-$I$9)</f>
        <v>114.25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-0.41138899886513625</v>
      </c>
      <c r="AE17" s="15">
        <f t="shared" ref="AE17" si="95">IF(AND(ISNUMBER(X17),ISNUMBER(Q17)),(X17*$B$3)/(Q17*$B$2),"---")</f>
        <v>-0.99468828596402314</v>
      </c>
      <c r="AF17" s="15">
        <f t="shared" ref="AF17" si="96">IF(AND(ISNUMBER(Y17),ISNUMBER(R17)),(Y17*$B$3)/(R17*$B$2),"---")</f>
        <v>-0.56391545990494285</v>
      </c>
      <c r="AG17" s="15">
        <f t="shared" ref="AG17" si="97">IF(AND(ISNUMBER(Z17),ISNUMBER(S17)),(Z17*$B$3)/(S17*$B$2),"---")</f>
        <v>6.1834766961029741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1.0533709878422179</v>
      </c>
      <c r="AL17" s="15">
        <f t="shared" ref="AL17" si="101">STDEV(AD17:AI17)</f>
        <v>3.4289779157293552</v>
      </c>
      <c r="AM17" s="15" t="e">
        <f t="shared" ref="AM17" si="102">GEOMEAN(AD17:AI17)</f>
        <v>#NUM!</v>
      </c>
      <c r="AN17" s="14" t="e">
        <f t="shared" ref="AN17" si="103">EXP(STDEV(AP17:AU17))</f>
        <v>#NUM!</v>
      </c>
      <c r="AP17" s="15" t="e">
        <f t="shared" ref="AP17" si="104">IF(ISNUMBER(AD17),LN(AD17),"---")</f>
        <v>#NUM!</v>
      </c>
      <c r="AQ17" s="15" t="e">
        <f t="shared" ref="AQ17" si="105">IF(ISNUMBER(AE17),LN(AE17),"---")</f>
        <v>#NUM!</v>
      </c>
      <c r="AR17" s="15" t="e">
        <f t="shared" ref="AR17" si="106">IF(ISNUMBER(AF17),LN(AF17),"---")</f>
        <v>#NUM!</v>
      </c>
      <c r="AS17" s="15">
        <f t="shared" ref="AS17" si="107">IF(ISNUMBER(AG17),LN(AG17),"---")</f>
        <v>1.821880685470139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</row>
    <row r="18" spans="1:47" x14ac:dyDescent="0.25">
      <c r="A18" t="s">
        <v>50</v>
      </c>
      <c r="B18" s="27">
        <f>'Raw Plate Reader Measurements'!$P$11</f>
        <v>0.1145</v>
      </c>
      <c r="C18" s="27">
        <f>'Raw Plate Reader Measurements'!$P$12</f>
        <v>0.1726</v>
      </c>
      <c r="D18" s="27">
        <f>'Raw Plate Reader Measurements'!$P$13</f>
        <v>0.15590000000000001</v>
      </c>
      <c r="E18" s="27">
        <f>'Raw Plate Reader Measurements'!$P$14</f>
        <v>0.12809999999999999</v>
      </c>
      <c r="F18" s="3"/>
      <c r="G18" s="3"/>
      <c r="I18" s="27">
        <f>'Raw Plate Reader Measurements'!$E$11</f>
        <v>249</v>
      </c>
      <c r="J18" s="27">
        <f>'Raw Plate Reader Measurements'!$E$12</f>
        <v>317</v>
      </c>
      <c r="K18" s="27">
        <f>'Raw Plate Reader Measurements'!$E$13</f>
        <v>302</v>
      </c>
      <c r="L18" s="27">
        <f>'Raw Plate Reader Measurements'!$E$14</f>
        <v>268</v>
      </c>
      <c r="M18" s="3"/>
      <c r="N18" s="3"/>
      <c r="P18" s="4">
        <f t="shared" si="32"/>
        <v>-4.2500000000000038E-3</v>
      </c>
      <c r="Q18" s="4">
        <f t="shared" si="33"/>
        <v>5.3849999999999995E-2</v>
      </c>
      <c r="R18" s="4">
        <f t="shared" si="34"/>
        <v>3.7150000000000002E-2</v>
      </c>
      <c r="S18" s="4">
        <f t="shared" si="35"/>
        <v>9.3499999999999833E-3</v>
      </c>
      <c r="T18" s="4" t="str">
        <f t="shared" si="36"/>
        <v>---</v>
      </c>
      <c r="U18" s="4" t="str">
        <f t="shared" si="37"/>
        <v>---</v>
      </c>
      <c r="W18" s="4">
        <f t="shared" si="1"/>
        <v>-9.75</v>
      </c>
      <c r="X18" s="4">
        <f t="shared" si="1"/>
        <v>58.25</v>
      </c>
      <c r="Y18" s="4">
        <f t="shared" si="1"/>
        <v>43.25</v>
      </c>
      <c r="Z18" s="4">
        <f t="shared" si="1"/>
        <v>9.25</v>
      </c>
      <c r="AA18" s="4" t="str">
        <f t="shared" si="1"/>
        <v>---</v>
      </c>
      <c r="AB18" s="4" t="str">
        <f t="shared" si="1"/>
        <v>---</v>
      </c>
      <c r="AD18" s="15">
        <f t="shared" si="38"/>
        <v>2.1914769899665205</v>
      </c>
      <c r="AE18" s="15">
        <f t="shared" si="39"/>
        <v>1.0333119488200126</v>
      </c>
      <c r="AF18" s="15">
        <f t="shared" si="40"/>
        <v>1.1121119901113887</v>
      </c>
      <c r="AG18" s="15">
        <f t="shared" si="41"/>
        <v>0.94504252481074003</v>
      </c>
      <c r="AH18" s="15" t="str">
        <f t="shared" si="42"/>
        <v>---</v>
      </c>
      <c r="AI18" s="15" t="str">
        <f t="shared" si="43"/>
        <v>---</v>
      </c>
      <c r="AK18" s="15">
        <f t="shared" si="44"/>
        <v>1.3204858634271655</v>
      </c>
      <c r="AL18" s="15">
        <f t="shared" si="45"/>
        <v>0.58465709931353749</v>
      </c>
      <c r="AM18" s="15">
        <f t="shared" si="46"/>
        <v>1.2420585255398051</v>
      </c>
      <c r="AN18" s="14">
        <f t="shared" si="47"/>
        <v>1.4686514369213799</v>
      </c>
      <c r="AP18" s="15">
        <f t="shared" si="48"/>
        <v>0.78457574114855921</v>
      </c>
      <c r="AQ18" s="15">
        <f t="shared" si="49"/>
        <v>3.2769127918542473E-2</v>
      </c>
      <c r="AR18" s="15">
        <f t="shared" si="50"/>
        <v>0.10626090128924988</v>
      </c>
      <c r="AS18" s="15">
        <f t="shared" si="51"/>
        <v>-5.6525352701130016E-2</v>
      </c>
      <c r="AT18" s="15" t="str">
        <f t="shared" si="52"/>
        <v>---</v>
      </c>
      <c r="AU18" s="15" t="str">
        <f t="shared" si="53"/>
        <v>---</v>
      </c>
    </row>
    <row r="19" spans="1:47" x14ac:dyDescent="0.25">
      <c r="A19" t="s">
        <v>51</v>
      </c>
      <c r="B19" s="27">
        <f>'Raw Plate Reader Measurements'!$Q$7</f>
        <v>0.13139999999999999</v>
      </c>
      <c r="C19" s="27">
        <f>'Raw Plate Reader Measurements'!$Q$8</f>
        <v>0.14899999999999999</v>
      </c>
      <c r="D19" s="27">
        <f>'Raw Plate Reader Measurements'!$Q$9</f>
        <v>0.16750000000000001</v>
      </c>
      <c r="E19" s="27">
        <f>'Raw Plate Reader Measurements'!$Q$10</f>
        <v>0.17399999999999999</v>
      </c>
      <c r="F19" s="3"/>
      <c r="G19" s="3"/>
      <c r="I19" s="27">
        <f>'Raw Plate Reader Measurements'!$F$7</f>
        <v>234</v>
      </c>
      <c r="J19" s="27">
        <f>'Raw Plate Reader Measurements'!$F$8</f>
        <v>251</v>
      </c>
      <c r="K19" s="27">
        <f>'Raw Plate Reader Measurements'!$F$9</f>
        <v>217</v>
      </c>
      <c r="L19" s="27">
        <f>'Raw Plate Reader Measurements'!$F$10</f>
        <v>247</v>
      </c>
      <c r="M19" s="3"/>
      <c r="N19" s="3"/>
      <c r="P19" s="4">
        <f t="shared" ref="P19" si="110">IF(ISBLANK(B19),"---", B19-$B$9)</f>
        <v>1.2649999999999981E-2</v>
      </c>
      <c r="Q19" s="4">
        <f t="shared" ref="Q19" si="111">IF(ISBLANK(C19),"---", C19-$B$9)</f>
        <v>3.0249999999999985E-2</v>
      </c>
      <c r="R19" s="4">
        <f t="shared" ref="R19" si="112">IF(ISBLANK(D19),"---", D19-$B$9)</f>
        <v>4.8750000000000002E-2</v>
      </c>
      <c r="S19" s="4">
        <f t="shared" ref="S19" si="113">IF(ISBLANK(E19),"---", E19-$B$9)</f>
        <v>5.524999999999998E-2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-24.75</v>
      </c>
      <c r="X19" s="4">
        <f t="shared" ref="X19" si="117">IF(ISBLANK(J19),"---",J19-$I$9)</f>
        <v>-7.75</v>
      </c>
      <c r="Y19" s="4">
        <f t="shared" ref="Y19" si="118">IF(ISBLANK(K19),"---",K19-$I$9)</f>
        <v>-41.75</v>
      </c>
      <c r="Z19" s="4">
        <f t="shared" ref="Z19" si="119">IF(ISBLANK(L19),"---",L19-$I$9)</f>
        <v>-11.75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-1.8689853927808164</v>
      </c>
      <c r="AE19" s="15">
        <f t="shared" ref="AE19" si="123">IF(AND(ISNUMBER(X19),ISNUMBER(Q19)),(X19*$B$3)/(Q19*$B$2),"---")</f>
        <v>-0.24473582829251067</v>
      </c>
      <c r="AF19" s="15">
        <f t="shared" ref="AF19" si="124">IF(AND(ISNUMBER(Y19),ISNUMBER(R19)),(Y19*$B$3)/(R19*$B$2),"---")</f>
        <v>-0.81809377705653619</v>
      </c>
      <c r="AG19" s="15">
        <f t="shared" ref="AG19" si="125">IF(AND(ISNUMBER(Z19),ISNUMBER(S19)),(Z19*$B$3)/(S19*$B$2),"---")</f>
        <v>-0.20315467165370138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-0.78374241744589113</v>
      </c>
      <c r="AL19" s="15">
        <f t="shared" ref="AL19" si="129">STDEV(AD19:AI19)</f>
        <v>0.77600312824449336</v>
      </c>
      <c r="AM19" s="15" t="e">
        <f t="shared" ref="AM19" si="130">GEOMEAN(AD19:AI19)</f>
        <v>#NUM!</v>
      </c>
      <c r="AN19" s="14" t="e">
        <f t="shared" ref="AN19" si="131">EXP(STDEV(AP19:AU19))</f>
        <v>#NUM!</v>
      </c>
      <c r="AP19" s="15" t="e">
        <f t="shared" ref="AP19" si="132">IF(ISNUMBER(AD19),LN(AD19),"---")</f>
        <v>#NUM!</v>
      </c>
      <c r="AQ19" s="15" t="e">
        <f t="shared" ref="AQ19" si="133">IF(ISNUMBER(AE19),LN(AE19),"---")</f>
        <v>#NUM!</v>
      </c>
      <c r="AR19" s="15" t="e">
        <f t="shared" ref="AR19" si="134">IF(ISNUMBER(AF19),LN(AF19),"---")</f>
        <v>#NUM!</v>
      </c>
      <c r="AS19" s="15" t="e">
        <f t="shared" ref="AS19" si="135">IF(ISNUMBER(AG19),LN(AG19),"---")</f>
        <v>#NUM!</v>
      </c>
      <c r="AT19" s="15" t="str">
        <f t="shared" ref="AT19" si="136">IF(ISNUMBER(AH19),LN(AH19),"---")</f>
        <v>---</v>
      </c>
      <c r="AU19" s="15" t="str">
        <f t="shared" ref="AU19" si="137">IF(ISNUMBER(AI19),LN(AI19),"---")</f>
        <v>---</v>
      </c>
    </row>
    <row r="20" spans="1:47" x14ac:dyDescent="0.25">
      <c r="A20" t="s">
        <v>52</v>
      </c>
      <c r="B20" s="27">
        <f>'Raw Plate Reader Measurements'!$Q$11</f>
        <v>0.14729999999999999</v>
      </c>
      <c r="C20" s="27">
        <f>'Raw Plate Reader Measurements'!$Q$12</f>
        <v>0.14860000000000001</v>
      </c>
      <c r="D20" s="27">
        <f>'Raw Plate Reader Measurements'!$Q$13</f>
        <v>0.1686</v>
      </c>
      <c r="E20" s="27">
        <f>'Raw Plate Reader Measurements'!$Q$14</f>
        <v>0.14249999999999999</v>
      </c>
      <c r="F20" s="3"/>
      <c r="G20" s="3"/>
      <c r="I20" s="27">
        <f>'Raw Plate Reader Measurements'!$F$11</f>
        <v>208</v>
      </c>
      <c r="J20" s="27">
        <f>'Raw Plate Reader Measurements'!$F$12</f>
        <v>192</v>
      </c>
      <c r="K20" s="27">
        <f>'Raw Plate Reader Measurements'!$F$13</f>
        <v>213</v>
      </c>
      <c r="L20" s="27">
        <f>'Raw Plate Reader Measurements'!$F$14</f>
        <v>168</v>
      </c>
      <c r="M20" s="3"/>
      <c r="N20" s="3"/>
      <c r="P20" s="4">
        <f t="shared" si="32"/>
        <v>2.8549999999999978E-2</v>
      </c>
      <c r="Q20" s="4">
        <f t="shared" si="33"/>
        <v>2.9850000000000002E-2</v>
      </c>
      <c r="R20" s="4">
        <f t="shared" si="34"/>
        <v>4.9849999999999992E-2</v>
      </c>
      <c r="S20" s="4">
        <f t="shared" si="35"/>
        <v>2.3749999999999979E-2</v>
      </c>
      <c r="T20" s="4" t="str">
        <f t="shared" si="36"/>
        <v>---</v>
      </c>
      <c r="U20" s="4" t="str">
        <f t="shared" si="37"/>
        <v>---</v>
      </c>
      <c r="W20" s="4">
        <f t="shared" si="1"/>
        <v>-50.75</v>
      </c>
      <c r="X20" s="4">
        <f t="shared" si="1"/>
        <v>-66.75</v>
      </c>
      <c r="Y20" s="4">
        <f t="shared" si="1"/>
        <v>-45.75</v>
      </c>
      <c r="Z20" s="4">
        <f t="shared" si="1"/>
        <v>-90.75</v>
      </c>
      <c r="AA20" s="4" t="str">
        <f t="shared" si="1"/>
        <v>---</v>
      </c>
      <c r="AB20" s="4" t="str">
        <f t="shared" si="1"/>
        <v>---</v>
      </c>
      <c r="AD20" s="15">
        <f t="shared" si="38"/>
        <v>-1.6980526948615735</v>
      </c>
      <c r="AE20" s="15">
        <f t="shared" si="39"/>
        <v>-2.1361323835970549</v>
      </c>
      <c r="AF20" s="15">
        <f t="shared" si="40"/>
        <v>-0.87669224542677437</v>
      </c>
      <c r="AG20" s="15">
        <f t="shared" si="41"/>
        <v>-3.6500956828835149</v>
      </c>
      <c r="AH20" s="15" t="str">
        <f t="shared" si="42"/>
        <v>---</v>
      </c>
      <c r="AI20" s="15" t="str">
        <f t="shared" si="43"/>
        <v>---</v>
      </c>
      <c r="AK20" s="15">
        <f t="shared" si="44"/>
        <v>-2.0902432516922294</v>
      </c>
      <c r="AL20" s="15">
        <f t="shared" si="45"/>
        <v>1.1635813819404557</v>
      </c>
      <c r="AM20" s="15" t="e">
        <f t="shared" si="46"/>
        <v>#NUM!</v>
      </c>
      <c r="AN20" s="14" t="e">
        <f t="shared" si="47"/>
        <v>#NUM!</v>
      </c>
      <c r="AP20" s="15" t="e">
        <f t="shared" si="48"/>
        <v>#NUM!</v>
      </c>
      <c r="AQ20" s="15" t="e">
        <f t="shared" si="49"/>
        <v>#NUM!</v>
      </c>
      <c r="AR20" s="15" t="e">
        <f t="shared" si="50"/>
        <v>#NUM!</v>
      </c>
      <c r="AS20" s="15" t="e">
        <f t="shared" si="51"/>
        <v>#NUM!</v>
      </c>
      <c r="AT20" s="15" t="str">
        <f t="shared" si="52"/>
        <v>---</v>
      </c>
      <c r="AU20" s="15" t="str">
        <f t="shared" si="53"/>
        <v>---</v>
      </c>
    </row>
    <row r="21" spans="1:47" x14ac:dyDescent="0.25">
      <c r="A21" t="s">
        <v>53</v>
      </c>
      <c r="B21" s="27">
        <f>'Raw Plate Reader Measurements'!$R$7</f>
        <v>0.14269999999999999</v>
      </c>
      <c r="C21" s="27">
        <f>'Raw Plate Reader Measurements'!$R$8</f>
        <v>0.19620000000000001</v>
      </c>
      <c r="D21" s="27">
        <f>'Raw Plate Reader Measurements'!$R$9</f>
        <v>0.17080000000000001</v>
      </c>
      <c r="E21" s="27">
        <f>'Raw Plate Reader Measurements'!$R$10</f>
        <v>0.13539999999999999</v>
      </c>
      <c r="F21" s="3"/>
      <c r="G21" s="3"/>
      <c r="I21" s="27">
        <f>'Raw Plate Reader Measurements'!$G$7</f>
        <v>227</v>
      </c>
      <c r="J21" s="27">
        <f>'Raw Plate Reader Measurements'!$G$8</f>
        <v>265</v>
      </c>
      <c r="K21" s="27">
        <f>'Raw Plate Reader Measurements'!$G$9</f>
        <v>215</v>
      </c>
      <c r="L21" s="27">
        <f>'Raw Plate Reader Measurements'!$G$10</f>
        <v>280</v>
      </c>
      <c r="M21" s="3"/>
      <c r="N21" s="3"/>
      <c r="P21" s="4">
        <f t="shared" ref="P21" si="138">IF(ISBLANK(B21),"---", B21-$B$9)</f>
        <v>2.3949999999999985E-2</v>
      </c>
      <c r="Q21" s="4">
        <f t="shared" ref="Q21" si="139">IF(ISBLANK(C21),"---", C21-$B$9)</f>
        <v>7.7450000000000005E-2</v>
      </c>
      <c r="R21" s="4">
        <f t="shared" ref="R21" si="140">IF(ISBLANK(D21),"---", D21-$B$9)</f>
        <v>5.2049999999999999E-2</v>
      </c>
      <c r="S21" s="4">
        <f t="shared" ref="S21" si="141">IF(ISBLANK(E21),"---", E21-$B$9)</f>
        <v>1.6649999999999984E-2</v>
      </c>
      <c r="T21" s="4" t="str">
        <f t="shared" ref="T21" si="142">IF(ISBLANK(F21),"---", F21-$B$9)</f>
        <v>---</v>
      </c>
      <c r="U21" s="4" t="str">
        <f t="shared" ref="U21" si="143">IF(ISBLANK(G21),"---", G21-$B$9)</f>
        <v>---</v>
      </c>
      <c r="W21" s="4">
        <f t="shared" ref="W21" si="144">IF(ISBLANK(I21),"---",I21-$I$9)</f>
        <v>-31.75</v>
      </c>
      <c r="X21" s="4">
        <f t="shared" ref="X21" si="145">IF(ISBLANK(J21),"---",J21-$I$9)</f>
        <v>6.25</v>
      </c>
      <c r="Y21" s="4">
        <f t="shared" ref="Y21" si="146">IF(ISBLANK(K21),"---",K21-$I$9)</f>
        <v>-43.75</v>
      </c>
      <c r="Z21" s="4">
        <f t="shared" ref="Z21" si="147">IF(ISBLANK(L21),"---",L21-$I$9)</f>
        <v>21.25</v>
      </c>
      <c r="AA21" s="4" t="str">
        <f t="shared" ref="AA21" si="148">IF(ISBLANK(M21),"---",M21-$I$9)</f>
        <v>---</v>
      </c>
      <c r="AB21" s="4" t="str">
        <f t="shared" ref="AB21" si="149">IF(ISBLANK(N21),"---",N21-$I$9)</f>
        <v>---</v>
      </c>
      <c r="AD21" s="15">
        <f t="shared" ref="AD21" si="150">IF(AND(ISNUMBER(W21),ISNUMBER(P21)),(W21*$B$3)/(P21*$B$2),"---")</f>
        <v>-1.2663665813761913</v>
      </c>
      <c r="AE21" s="15">
        <f t="shared" ref="AE21" si="151">IF(AND(ISNUMBER(X21),ISNUMBER(Q21)),(X21*$B$3)/(Q21*$B$2),"---")</f>
        <v>7.7086765716158662E-2</v>
      </c>
      <c r="AF21" s="15">
        <f t="shared" ref="AF21" si="152">IF(AND(ISNUMBER(Y21),ISNUMBER(R21)),(Y21*$B$3)/(R21*$B$2),"---")</f>
        <v>-0.80293160486100712</v>
      </c>
      <c r="AG21" s="15">
        <f t="shared" ref="AG21" si="153">IF(AND(ISNUMBER(Z21),ISNUMBER(S21)),(Z21*$B$3)/(S21*$B$2),"---")</f>
        <v>1.2191746556177825</v>
      </c>
      <c r="AH21" s="15" t="str">
        <f t="shared" ref="AH21" si="154">IF(AND(ISNUMBER(AA21),ISNUMBER(T21)),(AA21*$B$3)/(T21*$B$2),"---")</f>
        <v>---</v>
      </c>
      <c r="AI21" s="15" t="str">
        <f t="shared" ref="AI21" si="155">IF(AND(ISNUMBER(AB21),ISNUMBER(U21)),(AB21*$B$3)/(U21*$B$2),"---")</f>
        <v>---</v>
      </c>
      <c r="AK21" s="15">
        <f t="shared" ref="AK21" si="156">AVERAGE(AD21:AI21)</f>
        <v>-0.19325919122581431</v>
      </c>
      <c r="AL21" s="15">
        <f t="shared" ref="AL21" si="157">STDEV(AD21:AI21)</f>
        <v>1.0941231239196967</v>
      </c>
      <c r="AM21" s="15" t="e">
        <f t="shared" ref="AM21" si="158">GEOMEAN(AD21:AI21)</f>
        <v>#NUM!</v>
      </c>
      <c r="AN21" s="14" t="e">
        <f t="shared" ref="AN21" si="159">EXP(STDEV(AP21:AU21))</f>
        <v>#NUM!</v>
      </c>
      <c r="AP21" s="15" t="e">
        <f t="shared" ref="AP21" si="160">IF(ISNUMBER(AD21),LN(AD21),"---")</f>
        <v>#NUM!</v>
      </c>
      <c r="AQ21" s="15">
        <f t="shared" ref="AQ21" si="161">IF(ISNUMBER(AE21),LN(AE21),"---")</f>
        <v>-2.5628236640394375</v>
      </c>
      <c r="AR21" s="15" t="e">
        <f t="shared" ref="AR21" si="162">IF(ISNUMBER(AF21),LN(AF21),"---")</f>
        <v>#NUM!</v>
      </c>
      <c r="AS21" s="15">
        <f t="shared" ref="AS21" si="163">IF(ISNUMBER(AG21),LN(AG21),"---")</f>
        <v>0.19817411801910381</v>
      </c>
      <c r="AT21" s="15" t="str">
        <f t="shared" ref="AT21" si="164">IF(ISNUMBER(AH21),LN(AH21),"---")</f>
        <v>---</v>
      </c>
      <c r="AU21" s="15" t="str">
        <f t="shared" ref="AU21" si="165">IF(ISNUMBER(AI21),LN(AI21),"---")</f>
        <v>---</v>
      </c>
    </row>
    <row r="22" spans="1:47" x14ac:dyDescent="0.25">
      <c r="A22" t="s">
        <v>54</v>
      </c>
      <c r="B22" s="27">
        <f>'Raw Plate Reader Measurements'!$R$11</f>
        <v>0.12970000000000001</v>
      </c>
      <c r="C22" s="27">
        <f>'Raw Plate Reader Measurements'!$R$12</f>
        <v>0.1452</v>
      </c>
      <c r="D22" s="27">
        <f>'Raw Plate Reader Measurements'!$R$13</f>
        <v>0.17330000000000001</v>
      </c>
      <c r="E22" s="27">
        <f>'Raw Plate Reader Measurements'!$R$14</f>
        <v>0.13830000000000001</v>
      </c>
      <c r="F22" s="3"/>
      <c r="G22" s="3"/>
      <c r="I22" s="27">
        <f>'Raw Plate Reader Measurements'!$G$11</f>
        <v>188</v>
      </c>
      <c r="J22" s="27">
        <f>'Raw Plate Reader Measurements'!$G$12</f>
        <v>191</v>
      </c>
      <c r="K22" s="27">
        <f>'Raw Plate Reader Measurements'!$G$13</f>
        <v>171</v>
      </c>
      <c r="L22" s="27">
        <f>'Raw Plate Reader Measurements'!$G$14</f>
        <v>253</v>
      </c>
      <c r="M22" s="3"/>
      <c r="N22" s="3"/>
      <c r="P22" s="4">
        <f t="shared" si="32"/>
        <v>1.0950000000000001E-2</v>
      </c>
      <c r="Q22" s="4">
        <f t="shared" si="33"/>
        <v>2.6449999999999987E-2</v>
      </c>
      <c r="R22" s="4">
        <f t="shared" si="34"/>
        <v>5.4550000000000001E-2</v>
      </c>
      <c r="S22" s="4">
        <f t="shared" si="35"/>
        <v>1.9549999999999998E-2</v>
      </c>
      <c r="T22" s="4" t="str">
        <f t="shared" si="36"/>
        <v>---</v>
      </c>
      <c r="U22" s="4" t="str">
        <f t="shared" si="37"/>
        <v>---</v>
      </c>
      <c r="W22" s="4">
        <f t="shared" si="1"/>
        <v>-70.75</v>
      </c>
      <c r="X22" s="4">
        <f t="shared" si="1"/>
        <v>-67.75</v>
      </c>
      <c r="Y22" s="4">
        <f t="shared" si="1"/>
        <v>-87.75</v>
      </c>
      <c r="Z22" s="4">
        <f t="shared" si="1"/>
        <v>-5.75</v>
      </c>
      <c r="AA22" s="4" t="str">
        <f t="shared" si="1"/>
        <v>---</v>
      </c>
      <c r="AB22" s="4" t="str">
        <f t="shared" si="1"/>
        <v>---</v>
      </c>
      <c r="AD22" s="15">
        <f t="shared" si="38"/>
        <v>-6.172108534556223</v>
      </c>
      <c r="AE22" s="15">
        <f t="shared" si="39"/>
        <v>-2.4468359490029021</v>
      </c>
      <c r="AF22" s="15">
        <f t="shared" si="40"/>
        <v>-1.5366451854485699</v>
      </c>
      <c r="AG22" s="15">
        <f t="shared" si="41"/>
        <v>-0.28095858845724647</v>
      </c>
      <c r="AH22" s="15" t="str">
        <f t="shared" si="42"/>
        <v>---</v>
      </c>
      <c r="AI22" s="15" t="str">
        <f t="shared" si="43"/>
        <v>---</v>
      </c>
      <c r="AK22" s="15">
        <f t="shared" si="44"/>
        <v>-2.6091370643662355</v>
      </c>
      <c r="AL22" s="15">
        <f t="shared" si="45"/>
        <v>2.5358602219277406</v>
      </c>
      <c r="AM22" s="15" t="e">
        <f t="shared" si="46"/>
        <v>#NUM!</v>
      </c>
      <c r="AN22" s="14" t="e">
        <f t="shared" si="47"/>
        <v>#NUM!</v>
      </c>
      <c r="AP22" s="15" t="e">
        <f t="shared" si="48"/>
        <v>#NUM!</v>
      </c>
      <c r="AQ22" s="15" t="e">
        <f t="shared" si="49"/>
        <v>#NUM!</v>
      </c>
      <c r="AR22" s="15" t="e">
        <f t="shared" si="50"/>
        <v>#NUM!</v>
      </c>
      <c r="AS22" s="15" t="e">
        <f t="shared" si="51"/>
        <v>#NUM!</v>
      </c>
      <c r="AT22" s="15" t="str">
        <f t="shared" si="52"/>
        <v>---</v>
      </c>
      <c r="AU22" s="15" t="str">
        <f t="shared" si="53"/>
        <v>---</v>
      </c>
    </row>
    <row r="23" spans="1:47" x14ac:dyDescent="0.25">
      <c r="A23" t="s">
        <v>55</v>
      </c>
      <c r="B23" s="27">
        <f>'Raw Plate Reader Measurements'!$S$7</f>
        <v>0.1487</v>
      </c>
      <c r="C23" s="27">
        <f>'Raw Plate Reader Measurements'!$S$8</f>
        <v>0.15709999999999999</v>
      </c>
      <c r="D23" s="27">
        <f>'Raw Plate Reader Measurements'!$S$9</f>
        <v>0.1855</v>
      </c>
      <c r="E23" s="27">
        <f>'Raw Plate Reader Measurements'!$S$10</f>
        <v>0.1396</v>
      </c>
      <c r="F23" s="3"/>
      <c r="G23" s="3"/>
      <c r="I23" s="27">
        <f>'Raw Plate Reader Measurements'!$H$7</f>
        <v>297</v>
      </c>
      <c r="J23" s="27">
        <f>'Raw Plate Reader Measurements'!$H$8</f>
        <v>203</v>
      </c>
      <c r="K23" s="27">
        <f>'Raw Plate Reader Measurements'!$H$9</f>
        <v>202</v>
      </c>
      <c r="L23" s="27">
        <f>'Raw Plate Reader Measurements'!$H$10</f>
        <v>274</v>
      </c>
      <c r="M23" s="3"/>
      <c r="N23" s="3"/>
      <c r="P23" s="4">
        <f t="shared" ref="P23" si="166">IF(ISBLANK(B23),"---", B23-$B$9)</f>
        <v>2.9949999999999991E-2</v>
      </c>
      <c r="Q23" s="4">
        <f t="shared" ref="Q23" si="167">IF(ISBLANK(C23),"---", C23-$B$9)</f>
        <v>3.8349999999999981E-2</v>
      </c>
      <c r="R23" s="4">
        <f t="shared" ref="R23" si="168">IF(ISBLANK(D23),"---", D23-$B$9)</f>
        <v>6.674999999999999E-2</v>
      </c>
      <c r="S23" s="4">
        <f t="shared" ref="S23" si="169">IF(ISBLANK(E23),"---", E23-$B$9)</f>
        <v>2.0849999999999994E-2</v>
      </c>
      <c r="T23" s="4" t="str">
        <f t="shared" ref="T23" si="170">IF(ISBLANK(F23),"---", F23-$B$9)</f>
        <v>---</v>
      </c>
      <c r="U23" s="4" t="str">
        <f t="shared" ref="U23" si="171">IF(ISBLANK(G23),"---", G23-$B$9)</f>
        <v>---</v>
      </c>
      <c r="W23" s="4">
        <f t="shared" ref="W23" si="172">IF(ISBLANK(I23),"---",I23-$I$9)</f>
        <v>38.25</v>
      </c>
      <c r="X23" s="4">
        <f t="shared" ref="X23" si="173">IF(ISBLANK(J23),"---",J23-$I$9)</f>
        <v>-55.75</v>
      </c>
      <c r="Y23" s="4">
        <f t="shared" ref="Y23" si="174">IF(ISBLANK(K23),"---",K23-$I$9)</f>
        <v>-56.75</v>
      </c>
      <c r="Z23" s="4">
        <f t="shared" ref="Z23" si="175">IF(ISBLANK(L23),"---",L23-$I$9)</f>
        <v>15.25</v>
      </c>
      <c r="AA23" s="4" t="str">
        <f t="shared" ref="AA23" si="176">IF(ISBLANK(M23),"---",M23-$I$9)</f>
        <v>---</v>
      </c>
      <c r="AB23" s="4" t="str">
        <f t="shared" ref="AB23" si="177">IF(ISBLANK(N23),"---",N23-$I$9)</f>
        <v>---</v>
      </c>
      <c r="AD23" s="15">
        <f t="shared" ref="AD23" si="178">IF(AND(ISNUMBER(W23),ISNUMBER(P23)),(W23*$B$3)/(P23*$B$2),"---")</f>
        <v>1.2199887956215332</v>
      </c>
      <c r="AE23" s="15">
        <f t="shared" ref="AE23" si="179">IF(AND(ISNUMBER(X23),ISNUMBER(Q23)),(X23*$B$3)/(Q23*$B$2),"---")</f>
        <v>-1.3886753700670431</v>
      </c>
      <c r="AF23" s="15">
        <f t="shared" ref="AF23" si="180">IF(AND(ISNUMBER(Y23),ISNUMBER(R23)),(Y23*$B$3)/(R23*$B$2),"---")</f>
        <v>-0.81214920813222058</v>
      </c>
      <c r="AG23" s="15">
        <f t="shared" ref="AG23" si="181">IF(AND(ISNUMBER(Z23),ISNUMBER(S23)),(Z23*$B$3)/(S23*$B$2),"---")</f>
        <v>0.69869078232653414</v>
      </c>
      <c r="AH23" s="15" t="str">
        <f t="shared" ref="AH23" si="182">IF(AND(ISNUMBER(AA23),ISNUMBER(T23)),(AA23*$B$3)/(T23*$B$2),"---")</f>
        <v>---</v>
      </c>
      <c r="AI23" s="15" t="str">
        <f t="shared" ref="AI23" si="183">IF(AND(ISNUMBER(AB23),ISNUMBER(U23)),(AB23*$B$3)/(U23*$B$2),"---")</f>
        <v>---</v>
      </c>
      <c r="AK23" s="15">
        <f t="shared" ref="AK23" si="184">AVERAGE(AD23:AI23)</f>
        <v>-7.0536250062799094E-2</v>
      </c>
      <c r="AL23" s="15">
        <f t="shared" ref="AL23" si="185">STDEV(AD23:AI23)</f>
        <v>1.230805378625325</v>
      </c>
      <c r="AM23" s="15" t="e">
        <f t="shared" ref="AM23" si="186">GEOMEAN(AD23:AI23)</f>
        <v>#NUM!</v>
      </c>
      <c r="AN23" s="14" t="e">
        <f t="shared" ref="AN23" si="187">EXP(STDEV(AP23:AU23))</f>
        <v>#NUM!</v>
      </c>
      <c r="AP23" s="15">
        <f t="shared" ref="AP23" si="188">IF(ISNUMBER(AD23),LN(AD23),"---")</f>
        <v>0.19884167478621667</v>
      </c>
      <c r="AQ23" s="15" t="e">
        <f t="shared" ref="AQ23" si="189">IF(ISNUMBER(AE23),LN(AE23),"---")</f>
        <v>#NUM!</v>
      </c>
      <c r="AR23" s="15" t="e">
        <f t="shared" ref="AR23" si="190">IF(ISNUMBER(AF23),LN(AF23),"---")</f>
        <v>#NUM!</v>
      </c>
      <c r="AS23" s="15">
        <f t="shared" ref="AS23" si="191">IF(ISNUMBER(AG23),LN(AG23),"---")</f>
        <v>-0.35854700611625956</v>
      </c>
      <c r="AT23" s="15" t="str">
        <f t="shared" ref="AT23" si="192">IF(ISNUMBER(AH23),LN(AH23),"---")</f>
        <v>---</v>
      </c>
      <c r="AU23" s="15" t="str">
        <f t="shared" ref="AU23" si="193">IF(ISNUMBER(AI23),LN(AI23),"---")</f>
        <v>---</v>
      </c>
    </row>
    <row r="24" spans="1:47" x14ac:dyDescent="0.25">
      <c r="A24" t="s">
        <v>56</v>
      </c>
      <c r="B24" s="27">
        <f>'Raw Plate Reader Measurements'!$S$11</f>
        <v>0.1406</v>
      </c>
      <c r="C24" s="27">
        <f>'Raw Plate Reader Measurements'!$S$12</f>
        <v>0.15570000000000001</v>
      </c>
      <c r="D24" s="27">
        <f>'Raw Plate Reader Measurements'!$S$13</f>
        <v>0.18029999999999999</v>
      </c>
      <c r="E24" s="27">
        <f>'Raw Plate Reader Measurements'!$S$14</f>
        <v>0.13020000000000001</v>
      </c>
      <c r="F24" s="3"/>
      <c r="G24" s="3"/>
      <c r="I24" s="27">
        <f>'Raw Plate Reader Measurements'!$H$11</f>
        <v>176</v>
      </c>
      <c r="J24" s="27">
        <f>'Raw Plate Reader Measurements'!$H$12</f>
        <v>178</v>
      </c>
      <c r="K24" s="27">
        <f>'Raw Plate Reader Measurements'!$H$13</f>
        <v>165</v>
      </c>
      <c r="L24" s="27">
        <f>'Raw Plate Reader Measurements'!$H$14</f>
        <v>166</v>
      </c>
      <c r="M24" s="3"/>
      <c r="N24" s="3"/>
      <c r="P24" s="4">
        <f t="shared" si="32"/>
        <v>2.1849999999999994E-2</v>
      </c>
      <c r="Q24" s="4">
        <f t="shared" si="33"/>
        <v>3.6949999999999997E-2</v>
      </c>
      <c r="R24" s="4">
        <f t="shared" si="34"/>
        <v>6.154999999999998E-2</v>
      </c>
      <c r="S24" s="4">
        <f t="shared" si="35"/>
        <v>1.1450000000000002E-2</v>
      </c>
      <c r="T24" s="4" t="str">
        <f t="shared" si="36"/>
        <v>---</v>
      </c>
      <c r="U24" s="4" t="str">
        <f t="shared" si="37"/>
        <v>---</v>
      </c>
      <c r="W24" s="4">
        <f t="shared" si="1"/>
        <v>-82.75</v>
      </c>
      <c r="X24" s="4">
        <f t="shared" si="1"/>
        <v>-80.75</v>
      </c>
      <c r="Y24" s="4">
        <f t="shared" si="1"/>
        <v>-93.75</v>
      </c>
      <c r="Z24" s="4">
        <f t="shared" si="1"/>
        <v>-92.75</v>
      </c>
      <c r="AA24" s="4" t="str">
        <f t="shared" si="1"/>
        <v>---</v>
      </c>
      <c r="AB24" s="4" t="str">
        <f t="shared" si="1"/>
        <v>---</v>
      </c>
      <c r="AD24" s="15">
        <f t="shared" si="38"/>
        <v>-3.6177436550318687</v>
      </c>
      <c r="AE24" s="15">
        <f t="shared" si="39"/>
        <v>-2.08760975537042</v>
      </c>
      <c r="AF24" s="15">
        <f t="shared" si="40"/>
        <v>-1.4550048752355378</v>
      </c>
      <c r="AG24" s="15">
        <f t="shared" si="41"/>
        <v>-7.7380166698683555</v>
      </c>
      <c r="AH24" s="15" t="str">
        <f t="shared" si="42"/>
        <v>---</v>
      </c>
      <c r="AI24" s="15" t="str">
        <f t="shared" si="43"/>
        <v>---</v>
      </c>
      <c r="AK24" s="15">
        <f t="shared" si="44"/>
        <v>-3.7245937388765453</v>
      </c>
      <c r="AL24" s="15">
        <f t="shared" si="45"/>
        <v>2.8254634272184664</v>
      </c>
      <c r="AM24" s="15" t="e">
        <f t="shared" si="46"/>
        <v>#NUM!</v>
      </c>
      <c r="AN24" s="14" t="e">
        <f t="shared" si="47"/>
        <v>#NUM!</v>
      </c>
      <c r="AP24" s="15" t="e">
        <f t="shared" si="48"/>
        <v>#NUM!</v>
      </c>
      <c r="AQ24" s="15" t="e">
        <f t="shared" si="49"/>
        <v>#NUM!</v>
      </c>
      <c r="AR24" s="15" t="e">
        <f t="shared" si="50"/>
        <v>#NUM!</v>
      </c>
      <c r="AS24" s="15" t="e">
        <f t="shared" si="51"/>
        <v>#NUM!</v>
      </c>
      <c r="AT24" s="15" t="str">
        <f t="shared" si="52"/>
        <v>---</v>
      </c>
      <c r="AU24" s="15" t="str">
        <f t="shared" si="53"/>
        <v>---</v>
      </c>
    </row>
    <row r="25" spans="1:47" x14ac:dyDescent="0.25">
      <c r="A25" t="s">
        <v>57</v>
      </c>
      <c r="B25" s="27">
        <f>'Raw Plate Reader Measurements'!$T$7</f>
        <v>0.13730000000000001</v>
      </c>
      <c r="C25" s="27">
        <f>'Raw Plate Reader Measurements'!$T$8</f>
        <v>0.1537</v>
      </c>
      <c r="D25" s="27">
        <f>'Raw Plate Reader Measurements'!$T$9</f>
        <v>0.1613</v>
      </c>
      <c r="E25" s="27">
        <f>'Raw Plate Reader Measurements'!$T$10</f>
        <v>0.14319999999999999</v>
      </c>
      <c r="F25" s="3"/>
      <c r="G25" s="3"/>
      <c r="I25" s="27">
        <f>'Raw Plate Reader Measurements'!$I$7</f>
        <v>200</v>
      </c>
      <c r="J25" s="27">
        <f>'Raw Plate Reader Measurements'!$I$8</f>
        <v>179</v>
      </c>
      <c r="K25" s="27">
        <f>'Raw Plate Reader Measurements'!$I$9</f>
        <v>176</v>
      </c>
      <c r="L25" s="27">
        <f>'Raw Plate Reader Measurements'!$I$10</f>
        <v>173</v>
      </c>
      <c r="M25" s="3"/>
      <c r="N25" s="3"/>
      <c r="P25" s="4">
        <f t="shared" ref="P25" si="194">IF(ISBLANK(B25),"---", B25-$B$9)</f>
        <v>1.8549999999999997E-2</v>
      </c>
      <c r="Q25" s="4">
        <f t="shared" ref="Q25" si="195">IF(ISBLANK(C25),"---", C25-$B$9)</f>
        <v>3.4949999999999995E-2</v>
      </c>
      <c r="R25" s="4">
        <f t="shared" ref="R25" si="196">IF(ISBLANK(D25),"---", D25-$B$9)</f>
        <v>4.2549999999999991E-2</v>
      </c>
      <c r="S25" s="4">
        <f t="shared" ref="S25" si="197">IF(ISBLANK(E25),"---", E25-$B$9)</f>
        <v>2.4449999999999986E-2</v>
      </c>
      <c r="T25" s="4" t="str">
        <f t="shared" ref="T25" si="198">IF(ISBLANK(F25),"---", F25-$B$9)</f>
        <v>---</v>
      </c>
      <c r="U25" s="4" t="str">
        <f t="shared" ref="U25" si="199">IF(ISBLANK(G25),"---", G25-$B$9)</f>
        <v>---</v>
      </c>
      <c r="W25" s="4">
        <f t="shared" ref="W25" si="200">IF(ISBLANK(I25),"---",I25-$I$9)</f>
        <v>-58.75</v>
      </c>
      <c r="X25" s="4">
        <f t="shared" ref="X25" si="201">IF(ISBLANK(J25),"---",J25-$I$9)</f>
        <v>-79.75</v>
      </c>
      <c r="Y25" s="4">
        <f t="shared" ref="Y25" si="202">IF(ISBLANK(K25),"---",K25-$I$9)</f>
        <v>-82.75</v>
      </c>
      <c r="Z25" s="4">
        <f t="shared" ref="Z25" si="203">IF(ISBLANK(L25),"---",L25-$I$9)</f>
        <v>-85.75</v>
      </c>
      <c r="AA25" s="4" t="str">
        <f t="shared" ref="AA25" si="204">IF(ISBLANK(M25),"---",M25-$I$9)</f>
        <v>---</v>
      </c>
      <c r="AB25" s="4" t="str">
        <f t="shared" ref="AB25" si="205">IF(ISBLANK(N25),"---",N25-$I$9)</f>
        <v>---</v>
      </c>
      <c r="AD25" s="15">
        <f t="shared" ref="AD25" si="206">IF(AND(ISNUMBER(W25),ISNUMBER(P25)),(W25*$B$3)/(P25*$B$2),"---")</f>
        <v>-3.0254166061636116</v>
      </c>
      <c r="AE25" s="15">
        <f t="shared" ref="AE25" si="207">IF(AND(ISNUMBER(X25),ISNUMBER(Q25)),(X25*$B$3)/(Q25*$B$2),"---")</f>
        <v>-2.1797402363428442</v>
      </c>
      <c r="AF25" s="15">
        <f t="shared" ref="AF25" si="208">IF(AND(ISNUMBER(Y25),ISNUMBER(R25)),(Y25*$B$3)/(R25*$B$2),"---")</f>
        <v>-1.857760255286635</v>
      </c>
      <c r="AG25" s="15">
        <f t="shared" ref="AG25" si="209">IF(AND(ISNUMBER(Z25),ISNUMBER(S25)),(Z25*$B$3)/(S25*$B$2),"---")</f>
        <v>-3.350244436184469</v>
      </c>
      <c r="AH25" s="15" t="str">
        <f t="shared" ref="AH25" si="210">IF(AND(ISNUMBER(AA25),ISNUMBER(T25)),(AA25*$B$3)/(T25*$B$2),"---")</f>
        <v>---</v>
      </c>
      <c r="AI25" s="15" t="str">
        <f t="shared" ref="AI25" si="211">IF(AND(ISNUMBER(AB25),ISNUMBER(U25)),(AB25*$B$3)/(U25*$B$2),"---")</f>
        <v>---</v>
      </c>
      <c r="AK25" s="15">
        <f t="shared" ref="AK25" si="212">AVERAGE(AD25:AI25)</f>
        <v>-2.6032903834943903</v>
      </c>
      <c r="AL25" s="15">
        <f t="shared" ref="AL25" si="213">STDEV(AD25:AI25)</f>
        <v>0.70031916626461066</v>
      </c>
      <c r="AM25" s="15" t="e">
        <f t="shared" ref="AM25" si="214">GEOMEAN(AD25:AI25)</f>
        <v>#NUM!</v>
      </c>
      <c r="AN25" s="14" t="e">
        <f t="shared" ref="AN25" si="215">EXP(STDEV(AP25:AU25))</f>
        <v>#NUM!</v>
      </c>
      <c r="AP25" s="15" t="e">
        <f t="shared" ref="AP25" si="216">IF(ISNUMBER(AD25),LN(AD25),"---")</f>
        <v>#NUM!</v>
      </c>
      <c r="AQ25" s="15" t="e">
        <f t="shared" ref="AQ25" si="217">IF(ISNUMBER(AE25),LN(AE25),"---")</f>
        <v>#NUM!</v>
      </c>
      <c r="AR25" s="15" t="e">
        <f t="shared" ref="AR25" si="218">IF(ISNUMBER(AF25),LN(AF25),"---")</f>
        <v>#NUM!</v>
      </c>
      <c r="AS25" s="15" t="e">
        <f t="shared" ref="AS25" si="219">IF(ISNUMBER(AG25),LN(AG25),"---")</f>
        <v>#NUM!</v>
      </c>
      <c r="AT25" s="15" t="str">
        <f t="shared" ref="AT25" si="220">IF(ISNUMBER(AH25),LN(AH25),"---")</f>
        <v>---</v>
      </c>
      <c r="AU25" s="15" t="str">
        <f t="shared" ref="AU25" si="221">IF(ISNUMBER(AI25),LN(AI25),"---")</f>
        <v>---</v>
      </c>
    </row>
    <row r="26" spans="1:47" x14ac:dyDescent="0.25">
      <c r="A26" t="s">
        <v>58</v>
      </c>
      <c r="B26" s="27">
        <f>'Raw Plate Reader Measurements'!$T$11</f>
        <v>0.1181</v>
      </c>
      <c r="C26" s="27">
        <f>'Raw Plate Reader Measurements'!$T$12</f>
        <v>0.14549999999999999</v>
      </c>
      <c r="D26" s="27">
        <f>'Raw Plate Reader Measurements'!$T$13</f>
        <v>0.1681</v>
      </c>
      <c r="E26" s="27">
        <f>'Raw Plate Reader Measurements'!$T$14</f>
        <v>0.13339999999999999</v>
      </c>
      <c r="F26" s="3"/>
      <c r="G26" s="3"/>
      <c r="I26" s="27">
        <f>'Raw Plate Reader Measurements'!$I$11</f>
        <v>181</v>
      </c>
      <c r="J26" s="27">
        <f>'Raw Plate Reader Measurements'!$I$12</f>
        <v>170</v>
      </c>
      <c r="K26" s="27">
        <f>'Raw Plate Reader Measurements'!$I$13</f>
        <v>162</v>
      </c>
      <c r="L26" s="27">
        <f>'Raw Plate Reader Measurements'!$I$14</f>
        <v>189</v>
      </c>
      <c r="M26" s="3"/>
      <c r="N26" s="3"/>
      <c r="P26" s="4">
        <f t="shared" si="32"/>
        <v>-6.5000000000001168E-4</v>
      </c>
      <c r="Q26" s="4">
        <f t="shared" si="33"/>
        <v>2.6749999999999982E-2</v>
      </c>
      <c r="R26" s="4">
        <f t="shared" si="34"/>
        <v>4.9349999999999991E-2</v>
      </c>
      <c r="S26" s="4">
        <f t="shared" si="35"/>
        <v>1.4649999999999982E-2</v>
      </c>
      <c r="T26" s="4" t="str">
        <f t="shared" si="36"/>
        <v>---</v>
      </c>
      <c r="U26" s="4" t="str">
        <f t="shared" si="37"/>
        <v>---</v>
      </c>
      <c r="W26" s="4">
        <f t="shared" si="1"/>
        <v>-77.75</v>
      </c>
      <c r="X26" s="4">
        <f t="shared" si="1"/>
        <v>-88.75</v>
      </c>
      <c r="Y26" s="4">
        <f t="shared" si="1"/>
        <v>-96.75</v>
      </c>
      <c r="Z26" s="4">
        <f t="shared" si="1"/>
        <v>-69.75</v>
      </c>
      <c r="AA26" s="4" t="str">
        <f t="shared" si="1"/>
        <v>---</v>
      </c>
      <c r="AB26" s="4" t="str">
        <f t="shared" si="1"/>
        <v>---</v>
      </c>
      <c r="AD26" s="15">
        <f t="shared" si="38"/>
        <v>114.2636967056489</v>
      </c>
      <c r="AE26" s="15">
        <f t="shared" si="39"/>
        <v>-3.1693179090457639</v>
      </c>
      <c r="AF26" s="15">
        <f t="shared" si="40"/>
        <v>-1.8727725972241389</v>
      </c>
      <c r="AG26" s="15">
        <f t="shared" si="41"/>
        <v>-4.5480770820912007</v>
      </c>
      <c r="AH26" s="15" t="str">
        <f t="shared" si="42"/>
        <v>---</v>
      </c>
      <c r="AI26" s="15" t="str">
        <f t="shared" si="43"/>
        <v>---</v>
      </c>
      <c r="AK26" s="15">
        <f t="shared" si="44"/>
        <v>26.16838227932195</v>
      </c>
      <c r="AL26" s="15">
        <f t="shared" si="45"/>
        <v>58.7403674904171</v>
      </c>
      <c r="AM26" s="15" t="e">
        <f t="shared" si="46"/>
        <v>#NUM!</v>
      </c>
      <c r="AN26" s="14" t="e">
        <f t="shared" si="47"/>
        <v>#NUM!</v>
      </c>
      <c r="AP26" s="15">
        <f t="shared" si="48"/>
        <v>4.7385089062269099</v>
      </c>
      <c r="AQ26" s="15" t="e">
        <f t="shared" si="49"/>
        <v>#NUM!</v>
      </c>
      <c r="AR26" s="15" t="e">
        <f t="shared" si="50"/>
        <v>#NUM!</v>
      </c>
      <c r="AS26" s="15" t="e">
        <f t="shared" si="51"/>
        <v>#NUM!</v>
      </c>
      <c r="AT26" s="15" t="str">
        <f t="shared" si="52"/>
        <v>---</v>
      </c>
      <c r="AU26" s="15" t="str">
        <f t="shared" si="53"/>
        <v>---</v>
      </c>
    </row>
    <row r="28" spans="1:47" x14ac:dyDescent="0.25">
      <c r="A28" s="24" t="s">
        <v>38</v>
      </c>
    </row>
    <row r="29" spans="1:47" x14ac:dyDescent="0.25">
      <c r="A29" t="s">
        <v>43</v>
      </c>
      <c r="B29" s="27">
        <f>'Raw Plate Reader Measurements'!$M$17</f>
        <v>0.26179999999999998</v>
      </c>
      <c r="C29" s="27">
        <f>'Raw Plate Reader Measurements'!$M$18</f>
        <v>0.2235</v>
      </c>
      <c r="D29" s="27">
        <f>'Raw Plate Reader Measurements'!$M$19</f>
        <v>0.22839999999999999</v>
      </c>
      <c r="E29" s="27">
        <f>'Raw Plate Reader Measurements'!$M$20</f>
        <v>0.21529999999999999</v>
      </c>
      <c r="F29" s="3"/>
      <c r="G29" s="3"/>
      <c r="I29" s="27">
        <f>'Raw Plate Reader Measurements'!$B$17</f>
        <v>45</v>
      </c>
      <c r="J29" s="27">
        <f>'Raw Plate Reader Measurements'!$B$18</f>
        <v>44</v>
      </c>
      <c r="K29" s="27">
        <f>'Raw Plate Reader Measurements'!$B$19</f>
        <v>43</v>
      </c>
      <c r="L29" s="27">
        <f>'Raw Plate Reader Measurements'!$B$20</f>
        <v>44</v>
      </c>
      <c r="M29" s="3"/>
      <c r="N29" s="3"/>
      <c r="P29" s="4">
        <f t="shared" ref="P29:P44" si="222">IF(ISBLANK(B29),"---", B29-$B$9)</f>
        <v>0.14304999999999995</v>
      </c>
      <c r="Q29" s="4">
        <f t="shared" ref="Q29:Q44" si="223">IF(ISBLANK(C29),"---", C29-$B$9)</f>
        <v>0.10475</v>
      </c>
      <c r="R29" s="4">
        <f t="shared" ref="R29:R44" si="224">IF(ISBLANK(D29),"---", D29-$B$9)</f>
        <v>0.10964999999999998</v>
      </c>
      <c r="S29" s="4">
        <f t="shared" ref="S29:S44" si="225">IF(ISBLANK(E29),"---", E29-$B$9)</f>
        <v>9.6549999999999983E-2</v>
      </c>
      <c r="T29" s="4" t="str">
        <f t="shared" ref="T29:T44" si="226">IF(ISBLANK(F29),"---", F29-$B$9)</f>
        <v>---</v>
      </c>
      <c r="U29" s="4" t="str">
        <f t="shared" ref="U29:U44" si="227">IF(ISBLANK(G29),"---", G29-$B$9)</f>
        <v>---</v>
      </c>
      <c r="W29" s="4">
        <f t="shared" ref="W29:W44" si="228">IF(ISBLANK(I29),"---",I29-$I$9)</f>
        <v>-213.75</v>
      </c>
      <c r="X29" s="4">
        <f t="shared" ref="X29:X44" si="229">IF(ISBLANK(J29),"---",J29-$I$9)</f>
        <v>-214.75</v>
      </c>
      <c r="Y29" s="4">
        <f t="shared" ref="Y29:Y44" si="230">IF(ISBLANK(K29),"---",K29-$I$9)</f>
        <v>-215.75</v>
      </c>
      <c r="Z29" s="4">
        <f t="shared" ref="Z29:Z44" si="231">IF(ISBLANK(L29),"---",L29-$I$9)</f>
        <v>-214.75</v>
      </c>
      <c r="AA29" s="4" t="str">
        <f t="shared" ref="AA29:AA44" si="232">IF(ISBLANK(M29),"---",M29-$I$9)</f>
        <v>---</v>
      </c>
      <c r="AB29" s="4" t="str">
        <f t="shared" ref="AB29:AB44" si="233">IF(ISBLANK(N29),"---",N29-$I$9)</f>
        <v>---</v>
      </c>
      <c r="AD29" s="15">
        <f t="shared" ref="AD29:AD44" si="234">IF(AND(ISNUMBER(W29),ISNUMBER(P29)),(W29*$B$3)/(P29*$B$2),"---")</f>
        <v>-1.4273796166466546</v>
      </c>
      <c r="AE29" s="15">
        <f t="shared" ref="AE29:AE44" si="235">IF(AND(ISNUMBER(X29),ISNUMBER(Q29)),(X29*$B$3)/(Q29*$B$2),"---")</f>
        <v>-1.9583953542917283</v>
      </c>
      <c r="AF29" s="15">
        <f t="shared" ref="AF29:AF44" si="236">IF(AND(ISNUMBER(Y29),ISNUMBER(R29)),(Y29*$B$3)/(R29*$B$2),"---")</f>
        <v>-1.8795911770434399</v>
      </c>
      <c r="AG29" s="15">
        <f t="shared" ref="AG29:AG44" si="237">IF(AND(ISNUMBER(Z29),ISNUMBER(S29)),(Z29*$B$3)/(S29*$B$2),"---")</f>
        <v>-2.1247220441435379</v>
      </c>
      <c r="AH29" s="15" t="str">
        <f t="shared" ref="AH29:AH44" si="238">IF(AND(ISNUMBER(AA29),ISNUMBER(T29)),(AA29*$B$3)/(T29*$B$2),"---")</f>
        <v>---</v>
      </c>
      <c r="AI29" s="15" t="str">
        <f t="shared" ref="AI29:AI44" si="239">IF(AND(ISNUMBER(AB29),ISNUMBER(U29)),(AB29*$B$3)/(U29*$B$2),"---")</f>
        <v>---</v>
      </c>
      <c r="AK29" s="15">
        <f>AVERAGE(AD29:AI29)</f>
        <v>-1.8475220480313401</v>
      </c>
      <c r="AL29" s="15">
        <f>STDEV(AD29:AI29)</f>
        <v>0.29815030860912117</v>
      </c>
      <c r="AM29" s="15" t="e">
        <f>GEOMEAN(AD29:AI29)</f>
        <v>#NUM!</v>
      </c>
      <c r="AN29" s="14" t="e">
        <f>EXP(STDEV(AP29:AU29))</f>
        <v>#NUM!</v>
      </c>
      <c r="AP29" s="15" t="e">
        <f>IF(ISNUMBER(AD29),LN(AD29),"---")</f>
        <v>#NUM!</v>
      </c>
      <c r="AQ29" s="15" t="e">
        <f t="shared" ref="AQ29:AQ44" si="240">IF(ISNUMBER(AE29),LN(AE29),"---")</f>
        <v>#NUM!</v>
      </c>
      <c r="AR29" s="15" t="e">
        <f t="shared" ref="AR29:AR44" si="241">IF(ISNUMBER(AF29),LN(AF29),"---")</f>
        <v>#NUM!</v>
      </c>
      <c r="AS29" s="15" t="e">
        <f t="shared" ref="AS29:AS44" si="242">IF(ISNUMBER(AG29),LN(AG29),"---")</f>
        <v>#NUM!</v>
      </c>
      <c r="AT29" s="15" t="str">
        <f t="shared" ref="AT29:AT44" si="243">IF(ISNUMBER(AH29),LN(AH29),"---")</f>
        <v>---</v>
      </c>
      <c r="AU29" s="15" t="str">
        <f t="shared" ref="AU29:AU44" si="244">IF(ISNUMBER(AI29),LN(AI29),"---")</f>
        <v>---</v>
      </c>
    </row>
    <row r="30" spans="1:47" x14ac:dyDescent="0.25">
      <c r="A30" t="s">
        <v>44</v>
      </c>
      <c r="B30" s="27">
        <f>'Raw Plate Reader Measurements'!$M$21</f>
        <v>0.2571</v>
      </c>
      <c r="C30" s="27">
        <f>'Raw Plate Reader Measurements'!$M$22</f>
        <v>0.24179999999999999</v>
      </c>
      <c r="D30" s="27">
        <f>'Raw Plate Reader Measurements'!$M$23</f>
        <v>0.219</v>
      </c>
      <c r="E30" s="27">
        <f>'Raw Plate Reader Measurements'!$M$24</f>
        <v>0.26679999999999998</v>
      </c>
      <c r="F30" s="3"/>
      <c r="G30" s="3"/>
      <c r="I30" s="27">
        <f>'Raw Plate Reader Measurements'!$B$21</f>
        <v>46</v>
      </c>
      <c r="J30" s="27">
        <f>'Raw Plate Reader Measurements'!$B$22</f>
        <v>47</v>
      </c>
      <c r="K30" s="27">
        <f>'Raw Plate Reader Measurements'!$B$23</f>
        <v>40</v>
      </c>
      <c r="L30" s="27">
        <f>'Raw Plate Reader Measurements'!$B$24</f>
        <v>41</v>
      </c>
      <c r="M30" s="3"/>
      <c r="N30" s="3"/>
      <c r="P30" s="4">
        <f t="shared" si="222"/>
        <v>0.13834999999999997</v>
      </c>
      <c r="Q30" s="4">
        <f t="shared" si="223"/>
        <v>0.12304999999999998</v>
      </c>
      <c r="R30" s="4">
        <f t="shared" si="224"/>
        <v>0.10024999999999999</v>
      </c>
      <c r="S30" s="4">
        <f t="shared" si="225"/>
        <v>0.14804999999999996</v>
      </c>
      <c r="T30" s="4" t="str">
        <f t="shared" si="226"/>
        <v>---</v>
      </c>
      <c r="U30" s="4" t="str">
        <f t="shared" si="227"/>
        <v>---</v>
      </c>
      <c r="W30" s="4">
        <f t="shared" si="228"/>
        <v>-212.75</v>
      </c>
      <c r="X30" s="4">
        <f t="shared" si="229"/>
        <v>-211.75</v>
      </c>
      <c r="Y30" s="4">
        <f t="shared" si="230"/>
        <v>-218.75</v>
      </c>
      <c r="Z30" s="4">
        <f t="shared" si="231"/>
        <v>-217.75</v>
      </c>
      <c r="AA30" s="4" t="str">
        <f t="shared" si="232"/>
        <v>---</v>
      </c>
      <c r="AB30" s="4" t="str">
        <f t="shared" si="233"/>
        <v>---</v>
      </c>
      <c r="AD30" s="15">
        <f t="shared" si="234"/>
        <v>-1.4689656303617586</v>
      </c>
      <c r="AE30" s="15">
        <f t="shared" si="235"/>
        <v>-1.6438531959349423</v>
      </c>
      <c r="AF30" s="15">
        <f t="shared" si="236"/>
        <v>-2.0844184555119911</v>
      </c>
      <c r="AG30" s="15">
        <f t="shared" si="237"/>
        <v>-1.4049827150579028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-1.6505549992166488</v>
      </c>
      <c r="AL30" s="15">
        <f>STDEV(AD30:AI30)</f>
        <v>0.30635646911391051</v>
      </c>
      <c r="AM30" s="15" t="e">
        <f>GEOMEAN(AD30:AI30)</f>
        <v>#NUM!</v>
      </c>
      <c r="AN30" s="14" t="e">
        <f>EXP(STDEV(AP30:AU30))</f>
        <v>#NUM!</v>
      </c>
      <c r="AP30" s="15" t="e">
        <f>IF(ISNUMBER(AD30),LN(AD30),"---")</f>
        <v>#NUM!</v>
      </c>
      <c r="AQ30" s="15" t="e">
        <f t="shared" si="240"/>
        <v>#NUM!</v>
      </c>
      <c r="AR30" s="15" t="e">
        <f t="shared" si="241"/>
        <v>#NUM!</v>
      </c>
      <c r="AS30" s="15" t="e">
        <f t="shared" si="242"/>
        <v>#NUM!</v>
      </c>
      <c r="AT30" s="15" t="str">
        <f t="shared" si="243"/>
        <v>---</v>
      </c>
      <c r="AU30" s="15" t="str">
        <f t="shared" si="244"/>
        <v>---</v>
      </c>
    </row>
    <row r="31" spans="1:47" x14ac:dyDescent="0.25">
      <c r="A31" t="s">
        <v>45</v>
      </c>
      <c r="B31" s="27">
        <f>'Raw Plate Reader Measurements'!$N$17</f>
        <v>0.24110000000000001</v>
      </c>
      <c r="C31" s="27">
        <f>'Raw Plate Reader Measurements'!$N$18</f>
        <v>0.22539999999999999</v>
      </c>
      <c r="D31" s="27">
        <f>'Raw Plate Reader Measurements'!$N$19</f>
        <v>0.23280000000000001</v>
      </c>
      <c r="E31" s="27">
        <f>'Raw Plate Reader Measurements'!$N$20</f>
        <v>0.23569999999999999</v>
      </c>
      <c r="F31" s="3"/>
      <c r="G31" s="3"/>
      <c r="I31" s="27">
        <f>'Raw Plate Reader Measurements'!$C$17</f>
        <v>314</v>
      </c>
      <c r="J31" s="27">
        <f>'Raw Plate Reader Measurements'!$C$18</f>
        <v>317</v>
      </c>
      <c r="K31" s="27">
        <f>'Raw Plate Reader Measurements'!$C$19</f>
        <v>204</v>
      </c>
      <c r="L31" s="27">
        <f>'Raw Plate Reader Measurements'!$C$20</f>
        <v>294</v>
      </c>
      <c r="M31" s="3"/>
      <c r="N31" s="3"/>
      <c r="P31" s="4">
        <f t="shared" si="222"/>
        <v>0.12235</v>
      </c>
      <c r="Q31" s="4">
        <f t="shared" si="223"/>
        <v>0.10664999999999998</v>
      </c>
      <c r="R31" s="4">
        <f t="shared" si="224"/>
        <v>0.11405</v>
      </c>
      <c r="S31" s="4">
        <f t="shared" si="225"/>
        <v>0.11694999999999998</v>
      </c>
      <c r="T31" s="4" t="str">
        <f t="shared" si="226"/>
        <v>---</v>
      </c>
      <c r="U31" s="4" t="str">
        <f t="shared" si="227"/>
        <v>---</v>
      </c>
      <c r="W31" s="4">
        <f t="shared" si="228"/>
        <v>55.25</v>
      </c>
      <c r="X31" s="4">
        <f t="shared" si="229"/>
        <v>58.25</v>
      </c>
      <c r="Y31" s="4">
        <f t="shared" si="230"/>
        <v>-54.75</v>
      </c>
      <c r="Z31" s="4">
        <f t="shared" si="231"/>
        <v>35.25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0.4313696023023601</v>
      </c>
      <c r="AE31" s="15">
        <f t="shared" si="235"/>
        <v>0.52174260144357887</v>
      </c>
      <c r="AF31" s="15">
        <f t="shared" si="236"/>
        <v>-0.45857467112070532</v>
      </c>
      <c r="AG31" s="15">
        <f t="shared" si="237"/>
        <v>0.28792549659342448</v>
      </c>
      <c r="AH31" s="15" t="str">
        <f t="shared" si="238"/>
        <v>---</v>
      </c>
      <c r="AI31" s="15" t="str">
        <f t="shared" si="239"/>
        <v>---</v>
      </c>
      <c r="AJ31" s="12"/>
      <c r="AK31" s="15">
        <f t="shared" ref="AK31:AK44" si="245">AVERAGE(AD31:AI31)</f>
        <v>0.19561575730466452</v>
      </c>
      <c r="AL31" s="15">
        <f t="shared" ref="AL31:AL44" si="246">STDEV(AD31:AI31)</f>
        <v>0.44662616676221623</v>
      </c>
      <c r="AM31" s="15" t="e">
        <f t="shared" ref="AM31:AM44" si="247">GEOMEAN(AD31:AI31)</f>
        <v>#NUM!</v>
      </c>
      <c r="AN31" s="14" t="e">
        <f t="shared" ref="AN31:AN44" si="248">EXP(STDEV(AP31:AU31))</f>
        <v>#NUM!</v>
      </c>
      <c r="AP31" s="15">
        <f t="shared" ref="AP31:AP44" si="249">IF(ISNUMBER(AD31),LN(AD31),"---")</f>
        <v>-0.84079001041568857</v>
      </c>
      <c r="AQ31" s="15">
        <f t="shared" si="240"/>
        <v>-0.65058091339641944</v>
      </c>
      <c r="AR31" s="15" t="e">
        <f t="shared" si="241"/>
        <v>#NUM!</v>
      </c>
      <c r="AS31" s="15">
        <f t="shared" si="242"/>
        <v>-1.2450535246967804</v>
      </c>
      <c r="AT31" s="15" t="str">
        <f t="shared" si="243"/>
        <v>---</v>
      </c>
      <c r="AU31" s="15" t="str">
        <f t="shared" si="244"/>
        <v>---</v>
      </c>
    </row>
    <row r="32" spans="1:47" x14ac:dyDescent="0.25">
      <c r="A32" t="s">
        <v>46</v>
      </c>
      <c r="B32" s="27">
        <f>'Raw Plate Reader Measurements'!$N$21</f>
        <v>0.21379999999999999</v>
      </c>
      <c r="C32" s="27">
        <f>'Raw Plate Reader Measurements'!$N$22</f>
        <v>0.29339999999999999</v>
      </c>
      <c r="D32" s="27">
        <f>'Raw Plate Reader Measurements'!$N$23</f>
        <v>0.2198</v>
      </c>
      <c r="E32" s="27">
        <f>'Raw Plate Reader Measurements'!$N$24</f>
        <v>0.28510000000000002</v>
      </c>
      <c r="F32" s="3"/>
      <c r="G32" s="3"/>
      <c r="I32" s="27">
        <f>'Raw Plate Reader Measurements'!$C$21</f>
        <v>208</v>
      </c>
      <c r="J32" s="27">
        <f>'Raw Plate Reader Measurements'!$C$22</f>
        <v>195</v>
      </c>
      <c r="K32" s="27">
        <f>'Raw Plate Reader Measurements'!$C$23</f>
        <v>202</v>
      </c>
      <c r="L32" s="27">
        <f>'Raw Plate Reader Measurements'!$C$24</f>
        <v>179</v>
      </c>
      <c r="M32" s="3"/>
      <c r="N32" s="3"/>
      <c r="P32" s="4">
        <f t="shared" si="222"/>
        <v>9.5049999999999982E-2</v>
      </c>
      <c r="Q32" s="4">
        <f t="shared" si="223"/>
        <v>0.17464999999999997</v>
      </c>
      <c r="R32" s="4">
        <f t="shared" si="224"/>
        <v>0.10104999999999999</v>
      </c>
      <c r="S32" s="4">
        <f t="shared" si="225"/>
        <v>0.16635</v>
      </c>
      <c r="T32" s="4" t="str">
        <f t="shared" si="226"/>
        <v>---</v>
      </c>
      <c r="U32" s="4" t="str">
        <f t="shared" si="227"/>
        <v>---</v>
      </c>
      <c r="W32" s="4">
        <f t="shared" si="228"/>
        <v>-50.75</v>
      </c>
      <c r="X32" s="4">
        <f t="shared" si="229"/>
        <v>-63.75</v>
      </c>
      <c r="Y32" s="4">
        <f t="shared" si="230"/>
        <v>-56.75</v>
      </c>
      <c r="Z32" s="4">
        <f t="shared" si="231"/>
        <v>-79.75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-0.51004107773064589</v>
      </c>
      <c r="AE32" s="15">
        <f t="shared" si="235"/>
        <v>-0.34868464957405204</v>
      </c>
      <c r="AF32" s="15">
        <f t="shared" si="236"/>
        <v>-0.53647659221005173</v>
      </c>
      <c r="AG32" s="15">
        <f t="shared" si="237"/>
        <v>-0.45796165470503392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-0.46329099355494585</v>
      </c>
      <c r="AL32" s="15">
        <f t="shared" si="246"/>
        <v>8.3075704740085549E-2</v>
      </c>
      <c r="AM32" s="15" t="e">
        <f t="shared" si="247"/>
        <v>#NUM!</v>
      </c>
      <c r="AN32" s="14" t="e">
        <f t="shared" si="248"/>
        <v>#NUM!</v>
      </c>
      <c r="AP32" s="15" t="e">
        <f t="shared" si="249"/>
        <v>#NUM!</v>
      </c>
      <c r="AQ32" s="15" t="e">
        <f t="shared" si="240"/>
        <v>#NUM!</v>
      </c>
      <c r="AR32" s="15" t="e">
        <f t="shared" si="241"/>
        <v>#NUM!</v>
      </c>
      <c r="AS32" s="15" t="e">
        <f t="shared" si="242"/>
        <v>#NUM!</v>
      </c>
      <c r="AT32" s="15" t="str">
        <f t="shared" si="243"/>
        <v>---</v>
      </c>
      <c r="AU32" s="15" t="str">
        <f t="shared" si="244"/>
        <v>---</v>
      </c>
    </row>
    <row r="33" spans="1:47" x14ac:dyDescent="0.25">
      <c r="A33" t="s">
        <v>49</v>
      </c>
      <c r="B33" s="27">
        <f>'Raw Plate Reader Measurements'!$O$17</f>
        <v>0.36649999999999999</v>
      </c>
      <c r="C33" s="27">
        <f>'Raw Plate Reader Measurements'!$O$18</f>
        <v>0.28299999999999997</v>
      </c>
      <c r="D33" s="27">
        <f>'Raw Plate Reader Measurements'!$O$19</f>
        <v>0.27829999999999999</v>
      </c>
      <c r="E33" s="27">
        <f>'Raw Plate Reader Measurements'!$O$20</f>
        <v>0.30199999999999999</v>
      </c>
      <c r="F33" s="3"/>
      <c r="G33" s="3"/>
      <c r="I33" s="27">
        <f>'Raw Plate Reader Measurements'!$D$17</f>
        <v>606</v>
      </c>
      <c r="J33" s="27">
        <f>'Raw Plate Reader Measurements'!$D$18</f>
        <v>584</v>
      </c>
      <c r="K33" s="27">
        <f>'Raw Plate Reader Measurements'!$D$19</f>
        <v>621</v>
      </c>
      <c r="L33" s="27">
        <f>'Raw Plate Reader Measurements'!$D$20</f>
        <v>596</v>
      </c>
      <c r="M33" s="3"/>
      <c r="N33" s="3"/>
      <c r="P33" s="4">
        <f t="shared" si="222"/>
        <v>0.24774999999999997</v>
      </c>
      <c r="Q33" s="4">
        <f t="shared" si="223"/>
        <v>0.16424999999999995</v>
      </c>
      <c r="R33" s="4">
        <f t="shared" si="224"/>
        <v>0.15954999999999997</v>
      </c>
      <c r="S33" s="4">
        <f t="shared" si="225"/>
        <v>0.18324999999999997</v>
      </c>
      <c r="T33" s="4" t="str">
        <f t="shared" si="226"/>
        <v>---</v>
      </c>
      <c r="U33" s="4" t="str">
        <f t="shared" si="227"/>
        <v>---</v>
      </c>
      <c r="W33" s="4">
        <f t="shared" si="228"/>
        <v>347.25</v>
      </c>
      <c r="X33" s="4">
        <f t="shared" si="229"/>
        <v>325.25</v>
      </c>
      <c r="Y33" s="4">
        <f t="shared" si="230"/>
        <v>362.25</v>
      </c>
      <c r="Z33" s="4">
        <f t="shared" si="231"/>
        <v>337.25</v>
      </c>
      <c r="AA33" s="4" t="str">
        <f t="shared" si="232"/>
        <v>---</v>
      </c>
      <c r="AB33" s="4" t="str">
        <f t="shared" si="233"/>
        <v>---</v>
      </c>
      <c r="AD33" s="15">
        <f t="shared" si="234"/>
        <v>1.3389051764361177</v>
      </c>
      <c r="AE33" s="15">
        <f t="shared" si="235"/>
        <v>1.8916167734882565</v>
      </c>
      <c r="AF33" s="15">
        <f t="shared" si="236"/>
        <v>2.1688664711586818</v>
      </c>
      <c r="AG33" s="15">
        <f t="shared" si="237"/>
        <v>1.7580418305839114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1.789357562916742</v>
      </c>
      <c r="AL33" s="15">
        <f t="shared" si="246"/>
        <v>0.34562599495183055</v>
      </c>
      <c r="AM33" s="15">
        <f t="shared" si="247"/>
        <v>1.7628333135362617</v>
      </c>
      <c r="AN33" s="14">
        <f t="shared" si="248"/>
        <v>1.2250538853493285</v>
      </c>
      <c r="AP33" s="15">
        <f t="shared" si="249"/>
        <v>0.29185224749948591</v>
      </c>
      <c r="AQ33" s="15">
        <f t="shared" si="240"/>
        <v>0.63743189910302489</v>
      </c>
      <c r="AR33" s="15">
        <f t="shared" si="241"/>
        <v>0.77420466755166917</v>
      </c>
      <c r="AS33" s="15">
        <f t="shared" si="242"/>
        <v>0.56420059339623452</v>
      </c>
      <c r="AT33" s="15" t="str">
        <f t="shared" si="243"/>
        <v>---</v>
      </c>
      <c r="AU33" s="15" t="str">
        <f t="shared" si="244"/>
        <v>---</v>
      </c>
    </row>
    <row r="34" spans="1:47" x14ac:dyDescent="0.25">
      <c r="A34" t="s">
        <v>47</v>
      </c>
      <c r="B34" s="27">
        <f>'Raw Plate Reader Measurements'!$O$21</f>
        <v>0.25219999999999998</v>
      </c>
      <c r="C34" s="27">
        <f>'Raw Plate Reader Measurements'!$O$22</f>
        <v>0.25319999999999998</v>
      </c>
      <c r="D34" s="27">
        <f>'Raw Plate Reader Measurements'!$O$23</f>
        <v>0.2039</v>
      </c>
      <c r="E34" s="27">
        <f>'Raw Plate Reader Measurements'!$O$24</f>
        <v>0.17949999999999999</v>
      </c>
      <c r="F34" s="3"/>
      <c r="G34" s="3"/>
      <c r="I34" s="27">
        <f>'Raw Plate Reader Measurements'!$D$21</f>
        <v>305</v>
      </c>
      <c r="J34" s="27">
        <f>'Raw Plate Reader Measurements'!$D$22</f>
        <v>286</v>
      </c>
      <c r="K34" s="27">
        <f>'Raw Plate Reader Measurements'!$D$23</f>
        <v>265</v>
      </c>
      <c r="L34" s="27">
        <f>'Raw Plate Reader Measurements'!$D$24</f>
        <v>287</v>
      </c>
      <c r="M34" s="3"/>
      <c r="N34" s="3"/>
      <c r="P34" s="4">
        <f t="shared" si="222"/>
        <v>0.13344999999999996</v>
      </c>
      <c r="Q34" s="4">
        <f t="shared" si="223"/>
        <v>0.13444999999999996</v>
      </c>
      <c r="R34" s="4">
        <f t="shared" si="224"/>
        <v>8.514999999999999E-2</v>
      </c>
      <c r="S34" s="4">
        <f t="shared" si="225"/>
        <v>6.0749999999999985E-2</v>
      </c>
      <c r="T34" s="4" t="str">
        <f t="shared" si="226"/>
        <v>---</v>
      </c>
      <c r="U34" s="4" t="str">
        <f t="shared" si="227"/>
        <v>---</v>
      </c>
      <c r="W34" s="4">
        <f t="shared" si="228"/>
        <v>46.25</v>
      </c>
      <c r="X34" s="4">
        <f t="shared" si="229"/>
        <v>27.25</v>
      </c>
      <c r="Y34" s="4">
        <f t="shared" si="230"/>
        <v>6.25</v>
      </c>
      <c r="Z34" s="4">
        <f t="shared" si="231"/>
        <v>28.25</v>
      </c>
      <c r="AA34" s="4" t="str">
        <f t="shared" si="232"/>
        <v>---</v>
      </c>
      <c r="AB34" s="4" t="str">
        <f t="shared" si="233"/>
        <v>---</v>
      </c>
      <c r="AD34" s="15">
        <f t="shared" si="234"/>
        <v>0.33106585264070459</v>
      </c>
      <c r="AE34" s="15">
        <f t="shared" si="235"/>
        <v>0.19360961859846706</v>
      </c>
      <c r="AF34" s="15">
        <f t="shared" si="236"/>
        <v>7.0115913149929404E-2</v>
      </c>
      <c r="AG34" s="15">
        <f t="shared" si="237"/>
        <v>0.44421518389001702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0.25975164206977952</v>
      </c>
      <c r="AL34" s="15">
        <f t="shared" si="246"/>
        <v>0.16273597414428001</v>
      </c>
      <c r="AM34" s="15">
        <f t="shared" si="247"/>
        <v>0.21137948129620296</v>
      </c>
      <c r="AN34" s="14">
        <f t="shared" si="248"/>
        <v>2.2525171980757555</v>
      </c>
      <c r="AP34" s="15">
        <f t="shared" si="249"/>
        <v>-1.1054379728169688</v>
      </c>
      <c r="AQ34" s="15">
        <f t="shared" si="240"/>
        <v>-1.6419114225304903</v>
      </c>
      <c r="AR34" s="15">
        <f t="shared" si="241"/>
        <v>-2.6576055042852573</v>
      </c>
      <c r="AS34" s="15">
        <f t="shared" si="242"/>
        <v>-0.81144618555307768</v>
      </c>
      <c r="AT34" s="15" t="str">
        <f t="shared" si="243"/>
        <v>---</v>
      </c>
      <c r="AU34" s="15" t="str">
        <f t="shared" si="244"/>
        <v>---</v>
      </c>
    </row>
    <row r="35" spans="1:47" x14ac:dyDescent="0.25">
      <c r="A35" t="s">
        <v>48</v>
      </c>
      <c r="B35" s="27">
        <f>'Raw Plate Reader Measurements'!$P$17</f>
        <v>0.2472</v>
      </c>
      <c r="C35" s="27">
        <f>'Raw Plate Reader Measurements'!$P$18</f>
        <v>0.22309999999999999</v>
      </c>
      <c r="D35" s="27">
        <f>'Raw Plate Reader Measurements'!$P$19</f>
        <v>0.2203</v>
      </c>
      <c r="E35" s="27">
        <f>'Raw Plate Reader Measurements'!$P$20</f>
        <v>0.218</v>
      </c>
      <c r="F35" s="3"/>
      <c r="G35" s="3"/>
      <c r="I35" s="27">
        <f>'Raw Plate Reader Measurements'!$E$17</f>
        <v>327</v>
      </c>
      <c r="J35" s="27">
        <f>'Raw Plate Reader Measurements'!$E$18</f>
        <v>276</v>
      </c>
      <c r="K35" s="27">
        <f>'Raw Plate Reader Measurements'!$E$19</f>
        <v>275</v>
      </c>
      <c r="L35" s="27">
        <f>'Raw Plate Reader Measurements'!$E$20</f>
        <v>268</v>
      </c>
      <c r="M35" s="3"/>
      <c r="N35" s="3"/>
      <c r="P35" s="4">
        <f t="shared" si="222"/>
        <v>0.12845000000000001</v>
      </c>
      <c r="Q35" s="4">
        <f t="shared" si="223"/>
        <v>0.10434999999999998</v>
      </c>
      <c r="R35" s="4">
        <f t="shared" si="224"/>
        <v>0.10154999999999999</v>
      </c>
      <c r="S35" s="4">
        <f t="shared" si="225"/>
        <v>9.9249999999999991E-2</v>
      </c>
      <c r="T35" s="4" t="str">
        <f t="shared" si="226"/>
        <v>---</v>
      </c>
      <c r="U35" s="4" t="str">
        <f t="shared" si="227"/>
        <v>---</v>
      </c>
      <c r="W35" s="4">
        <f t="shared" si="228"/>
        <v>68.25</v>
      </c>
      <c r="X35" s="4">
        <f t="shared" si="229"/>
        <v>17.25</v>
      </c>
      <c r="Y35" s="4">
        <f t="shared" si="230"/>
        <v>16.25</v>
      </c>
      <c r="Z35" s="4">
        <f t="shared" si="231"/>
        <v>9.25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0.50756279059170151</v>
      </c>
      <c r="AE35" s="15">
        <f t="shared" si="235"/>
        <v>0.15791299677065174</v>
      </c>
      <c r="AF35" s="15">
        <f t="shared" si="236"/>
        <v>0.15286028569436602</v>
      </c>
      <c r="AG35" s="15">
        <f t="shared" si="237"/>
        <v>8.902919503254815E-2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0.22684131702231686</v>
      </c>
      <c r="AL35" s="15">
        <f t="shared" si="246"/>
        <v>0.18975513433488692</v>
      </c>
      <c r="AM35" s="15">
        <f t="shared" si="247"/>
        <v>0.18173295627257394</v>
      </c>
      <c r="AN35" s="14">
        <f t="shared" si="248"/>
        <v>2.0822099767423956</v>
      </c>
      <c r="AP35" s="15">
        <f t="shared" si="249"/>
        <v>-0.67813485041569344</v>
      </c>
      <c r="AQ35" s="15">
        <f t="shared" si="240"/>
        <v>-1.8457110509707111</v>
      </c>
      <c r="AR35" s="15">
        <f t="shared" si="241"/>
        <v>-1.8782309401755173</v>
      </c>
      <c r="AS35" s="15">
        <f t="shared" si="242"/>
        <v>-2.418790928967836</v>
      </c>
      <c r="AT35" s="15" t="str">
        <f t="shared" si="243"/>
        <v>---</v>
      </c>
      <c r="AU35" s="15" t="str">
        <f t="shared" si="244"/>
        <v>---</v>
      </c>
    </row>
    <row r="36" spans="1:47" x14ac:dyDescent="0.25">
      <c r="A36" t="s">
        <v>50</v>
      </c>
      <c r="B36" s="27">
        <f>'Raw Plate Reader Measurements'!$P$21</f>
        <v>0.2016</v>
      </c>
      <c r="C36" s="27">
        <f>'Raw Plate Reader Measurements'!$P$22</f>
        <v>0.22239999999999999</v>
      </c>
      <c r="D36" s="27">
        <f>'Raw Plate Reader Measurements'!$P$23</f>
        <v>0.22589999999999999</v>
      </c>
      <c r="E36" s="27">
        <f>'Raw Plate Reader Measurements'!$P$24</f>
        <v>0.20599999999999999</v>
      </c>
      <c r="F36" s="3"/>
      <c r="G36" s="3"/>
      <c r="I36" s="27">
        <f>'Raw Plate Reader Measurements'!$E$21</f>
        <v>347</v>
      </c>
      <c r="J36" s="27">
        <f>'Raw Plate Reader Measurements'!$E$22</f>
        <v>332</v>
      </c>
      <c r="K36" s="27">
        <f>'Raw Plate Reader Measurements'!$E$23</f>
        <v>347</v>
      </c>
      <c r="L36" s="27">
        <f>'Raw Plate Reader Measurements'!$E$24</f>
        <v>363</v>
      </c>
      <c r="M36" s="3"/>
      <c r="N36" s="3"/>
      <c r="P36" s="4">
        <f t="shared" si="222"/>
        <v>8.2849999999999993E-2</v>
      </c>
      <c r="Q36" s="4">
        <f t="shared" si="223"/>
        <v>0.10364999999999998</v>
      </c>
      <c r="R36" s="4">
        <f t="shared" si="224"/>
        <v>0.10714999999999998</v>
      </c>
      <c r="S36" s="4">
        <f t="shared" si="225"/>
        <v>8.724999999999998E-2</v>
      </c>
      <c r="T36" s="4" t="str">
        <f t="shared" si="226"/>
        <v>---</v>
      </c>
      <c r="U36" s="4" t="str">
        <f t="shared" si="227"/>
        <v>---</v>
      </c>
      <c r="W36" s="4">
        <f t="shared" si="228"/>
        <v>88.25</v>
      </c>
      <c r="X36" s="4">
        <f t="shared" si="229"/>
        <v>73.25</v>
      </c>
      <c r="Y36" s="4">
        <f t="shared" si="230"/>
        <v>88.25</v>
      </c>
      <c r="Z36" s="4">
        <f t="shared" si="231"/>
        <v>104.25</v>
      </c>
      <c r="AA36" s="4" t="str">
        <f t="shared" si="232"/>
        <v>---</v>
      </c>
      <c r="AB36" s="4" t="str">
        <f t="shared" si="233"/>
        <v>---</v>
      </c>
      <c r="AD36" s="15">
        <f t="shared" si="234"/>
        <v>1.0175211160723816</v>
      </c>
      <c r="AE36" s="15">
        <f t="shared" si="235"/>
        <v>0.6750867000026749</v>
      </c>
      <c r="AF36" s="15">
        <f t="shared" si="236"/>
        <v>0.7867627108408477</v>
      </c>
      <c r="AG36" s="15">
        <f t="shared" si="237"/>
        <v>1.1413842026208716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0.90518868238419392</v>
      </c>
      <c r="AL36" s="15">
        <f t="shared" si="246"/>
        <v>0.21242922936833708</v>
      </c>
      <c r="AM36" s="15">
        <f t="shared" si="247"/>
        <v>0.88622633639739523</v>
      </c>
      <c r="AN36" s="14">
        <f t="shared" si="248"/>
        <v>1.2699535765217085</v>
      </c>
      <c r="AP36" s="15">
        <f t="shared" si="249"/>
        <v>1.7369391015964158E-2</v>
      </c>
      <c r="AQ36" s="15">
        <f t="shared" si="240"/>
        <v>-0.39291415190948187</v>
      </c>
      <c r="AR36" s="15">
        <f t="shared" si="241"/>
        <v>-0.23982858703104976</v>
      </c>
      <c r="AS36" s="15">
        <f t="shared" si="242"/>
        <v>0.13224173867150441</v>
      </c>
      <c r="AT36" s="15" t="str">
        <f t="shared" si="243"/>
        <v>---</v>
      </c>
      <c r="AU36" s="15" t="str">
        <f t="shared" si="244"/>
        <v>---</v>
      </c>
    </row>
    <row r="37" spans="1:47" x14ac:dyDescent="0.25">
      <c r="A37" t="s">
        <v>51</v>
      </c>
      <c r="B37" s="27">
        <f>'Raw Plate Reader Measurements'!$Q$17</f>
        <v>0.28499999999999998</v>
      </c>
      <c r="C37" s="27">
        <f>'Raw Plate Reader Measurements'!$Q$18</f>
        <v>0.26069999999999999</v>
      </c>
      <c r="D37" s="27">
        <f>'Raw Plate Reader Measurements'!$Q$19</f>
        <v>0.29670000000000002</v>
      </c>
      <c r="E37" s="27">
        <f>'Raw Plate Reader Measurements'!$Q$20</f>
        <v>0.34050000000000002</v>
      </c>
      <c r="F37" s="3"/>
      <c r="G37" s="3"/>
      <c r="I37" s="27">
        <f>'Raw Plate Reader Measurements'!$F$17</f>
        <v>51</v>
      </c>
      <c r="J37" s="27">
        <f>'Raw Plate Reader Measurements'!$F$18</f>
        <v>54</v>
      </c>
      <c r="K37" s="27">
        <f>'Raw Plate Reader Measurements'!$F$19</f>
        <v>57</v>
      </c>
      <c r="L37" s="27">
        <f>'Raw Plate Reader Measurements'!$F$20</f>
        <v>57</v>
      </c>
      <c r="M37" s="3"/>
      <c r="N37" s="3"/>
      <c r="P37" s="4">
        <f t="shared" si="222"/>
        <v>0.16624999999999995</v>
      </c>
      <c r="Q37" s="4">
        <f t="shared" si="223"/>
        <v>0.14194999999999997</v>
      </c>
      <c r="R37" s="4">
        <f t="shared" si="224"/>
        <v>0.17795</v>
      </c>
      <c r="S37" s="4">
        <f t="shared" si="225"/>
        <v>0.22175</v>
      </c>
      <c r="T37" s="4" t="str">
        <f t="shared" si="226"/>
        <v>---</v>
      </c>
      <c r="U37" s="4" t="str">
        <f t="shared" si="227"/>
        <v>---</v>
      </c>
      <c r="W37" s="4">
        <f t="shared" si="228"/>
        <v>-207.75</v>
      </c>
      <c r="X37" s="4">
        <f t="shared" si="229"/>
        <v>-204.75</v>
      </c>
      <c r="Y37" s="4">
        <f t="shared" si="230"/>
        <v>-201.75</v>
      </c>
      <c r="Z37" s="4">
        <f t="shared" si="231"/>
        <v>-201.75</v>
      </c>
      <c r="AA37" s="4" t="str">
        <f t="shared" si="232"/>
        <v>---</v>
      </c>
      <c r="AB37" s="4" t="str">
        <f t="shared" si="233"/>
        <v>---</v>
      </c>
      <c r="AD37" s="15">
        <f t="shared" si="234"/>
        <v>-1.1937148809430143</v>
      </c>
      <c r="AE37" s="15">
        <f t="shared" si="235"/>
        <v>-1.3778747541705683</v>
      </c>
      <c r="AF37" s="15">
        <f t="shared" si="236"/>
        <v>-1.0830207572478125</v>
      </c>
      <c r="AG37" s="15">
        <f t="shared" si="237"/>
        <v>-0.86910279031453552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-1.1309282956689826</v>
      </c>
      <c r="AL37" s="15">
        <f t="shared" si="246"/>
        <v>0.21273805187643094</v>
      </c>
      <c r="AM37" s="15" t="e">
        <f t="shared" si="247"/>
        <v>#NUM!</v>
      </c>
      <c r="AN37" s="14" t="e">
        <f t="shared" si="248"/>
        <v>#NUM!</v>
      </c>
      <c r="AP37" s="15" t="e">
        <f t="shared" si="249"/>
        <v>#NUM!</v>
      </c>
      <c r="AQ37" s="15" t="e">
        <f t="shared" si="240"/>
        <v>#NUM!</v>
      </c>
      <c r="AR37" s="15" t="e">
        <f t="shared" si="241"/>
        <v>#NUM!</v>
      </c>
      <c r="AS37" s="15" t="e">
        <f t="shared" si="242"/>
        <v>#NUM!</v>
      </c>
      <c r="AT37" s="15" t="str">
        <f t="shared" si="243"/>
        <v>---</v>
      </c>
      <c r="AU37" s="15" t="str">
        <f t="shared" si="244"/>
        <v>---</v>
      </c>
    </row>
    <row r="38" spans="1:47" x14ac:dyDescent="0.25">
      <c r="A38" t="s">
        <v>52</v>
      </c>
      <c r="B38" s="27">
        <f>'Raw Plate Reader Measurements'!$Q$21</f>
        <v>0.30790000000000001</v>
      </c>
      <c r="C38" s="27">
        <f>'Raw Plate Reader Measurements'!$Q$22</f>
        <v>0.2311</v>
      </c>
      <c r="D38" s="27">
        <f>'Raw Plate Reader Measurements'!$Q$23</f>
        <v>0.2316</v>
      </c>
      <c r="E38" s="27">
        <f>'Raw Plate Reader Measurements'!$Q$24</f>
        <v>0.26950000000000002</v>
      </c>
      <c r="F38" s="3"/>
      <c r="G38" s="3"/>
      <c r="I38" s="27">
        <f>'Raw Plate Reader Measurements'!$F$21</f>
        <v>57</v>
      </c>
      <c r="J38" s="27">
        <f>'Raw Plate Reader Measurements'!$F$22</f>
        <v>54</v>
      </c>
      <c r="K38" s="27">
        <f>'Raw Plate Reader Measurements'!$F$23</f>
        <v>46</v>
      </c>
      <c r="L38" s="27">
        <f>'Raw Plate Reader Measurements'!$F$24</f>
        <v>52</v>
      </c>
      <c r="M38" s="3"/>
      <c r="N38" s="3"/>
      <c r="P38" s="4">
        <f t="shared" si="222"/>
        <v>0.18914999999999998</v>
      </c>
      <c r="Q38" s="4">
        <f t="shared" si="223"/>
        <v>0.11234999999999999</v>
      </c>
      <c r="R38" s="4">
        <f t="shared" si="224"/>
        <v>0.11284999999999999</v>
      </c>
      <c r="S38" s="4">
        <f t="shared" si="225"/>
        <v>0.15075</v>
      </c>
      <c r="T38" s="4" t="str">
        <f t="shared" si="226"/>
        <v>---</v>
      </c>
      <c r="U38" s="4" t="str">
        <f t="shared" si="227"/>
        <v>---</v>
      </c>
      <c r="W38" s="4">
        <f t="shared" si="228"/>
        <v>-201.75</v>
      </c>
      <c r="X38" s="4">
        <f t="shared" si="229"/>
        <v>-204.75</v>
      </c>
      <c r="Y38" s="4">
        <f t="shared" si="230"/>
        <v>-212.75</v>
      </c>
      <c r="Z38" s="4">
        <f t="shared" si="231"/>
        <v>-206.75</v>
      </c>
      <c r="AA38" s="4" t="str">
        <f t="shared" si="232"/>
        <v>---</v>
      </c>
      <c r="AB38" s="4" t="str">
        <f t="shared" si="233"/>
        <v>---</v>
      </c>
      <c r="AD38" s="15">
        <f t="shared" si="234"/>
        <v>-1.0188926447382938</v>
      </c>
      <c r="AE38" s="15">
        <f t="shared" si="235"/>
        <v>-1.7408929359547143</v>
      </c>
      <c r="AF38" s="15">
        <f t="shared" si="236"/>
        <v>-1.8008984932259573</v>
      </c>
      <c r="AG38" s="15">
        <f t="shared" si="237"/>
        <v>-1.3101150232571905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-1.467699774294039</v>
      </c>
      <c r="AL38" s="15">
        <f t="shared" si="246"/>
        <v>0.37054765018615327</v>
      </c>
      <c r="AM38" s="15" t="e">
        <f t="shared" si="247"/>
        <v>#NUM!</v>
      </c>
      <c r="AN38" s="14" t="e">
        <f t="shared" si="248"/>
        <v>#NUM!</v>
      </c>
      <c r="AP38" s="15" t="e">
        <f t="shared" si="249"/>
        <v>#NUM!</v>
      </c>
      <c r="AQ38" s="15" t="e">
        <f t="shared" si="240"/>
        <v>#NUM!</v>
      </c>
      <c r="AR38" s="15" t="e">
        <f t="shared" si="241"/>
        <v>#NUM!</v>
      </c>
      <c r="AS38" s="15" t="e">
        <f t="shared" si="242"/>
        <v>#NUM!</v>
      </c>
      <c r="AT38" s="15" t="str">
        <f t="shared" si="243"/>
        <v>---</v>
      </c>
      <c r="AU38" s="15" t="str">
        <f t="shared" si="244"/>
        <v>---</v>
      </c>
    </row>
    <row r="39" spans="1:47" x14ac:dyDescent="0.25">
      <c r="A39" t="s">
        <v>53</v>
      </c>
      <c r="B39" s="27">
        <f>'Raw Plate Reader Measurements'!$R$17</f>
        <v>0.2036</v>
      </c>
      <c r="C39" s="27">
        <f>'Raw Plate Reader Measurements'!$R$18</f>
        <v>0.18310000000000001</v>
      </c>
      <c r="D39" s="27">
        <f>'Raw Plate Reader Measurements'!$R$19</f>
        <v>0.18659999999999999</v>
      </c>
      <c r="E39" s="27">
        <f>'Raw Plate Reader Measurements'!$R$20</f>
        <v>0.16969999999999999</v>
      </c>
      <c r="F39" s="3"/>
      <c r="G39" s="3"/>
      <c r="I39" s="27">
        <f>'Raw Plate Reader Measurements'!$G$17</f>
        <v>285</v>
      </c>
      <c r="J39" s="27">
        <f>'Raw Plate Reader Measurements'!$G$18</f>
        <v>227</v>
      </c>
      <c r="K39" s="27">
        <f>'Raw Plate Reader Measurements'!$G$19</f>
        <v>225</v>
      </c>
      <c r="L39" s="27">
        <f>'Raw Plate Reader Measurements'!$G$20</f>
        <v>254</v>
      </c>
      <c r="M39" s="3"/>
      <c r="N39" s="3"/>
      <c r="P39" s="4">
        <f t="shared" si="222"/>
        <v>8.4849999999999995E-2</v>
      </c>
      <c r="Q39" s="4">
        <f t="shared" si="223"/>
        <v>6.4350000000000004E-2</v>
      </c>
      <c r="R39" s="4">
        <f t="shared" si="224"/>
        <v>6.784999999999998E-2</v>
      </c>
      <c r="S39" s="4">
        <f t="shared" si="225"/>
        <v>5.0949999999999981E-2</v>
      </c>
      <c r="T39" s="4" t="str">
        <f t="shared" si="226"/>
        <v>---</v>
      </c>
      <c r="U39" s="4" t="str">
        <f t="shared" si="227"/>
        <v>---</v>
      </c>
      <c r="W39" s="4">
        <f t="shared" si="228"/>
        <v>26.25</v>
      </c>
      <c r="X39" s="4">
        <f t="shared" si="229"/>
        <v>-31.75</v>
      </c>
      <c r="Y39" s="4">
        <f t="shared" si="230"/>
        <v>-33.75</v>
      </c>
      <c r="Z39" s="4">
        <f t="shared" si="231"/>
        <v>-4.75</v>
      </c>
      <c r="AA39" s="4" t="str">
        <f t="shared" si="232"/>
        <v>---</v>
      </c>
      <c r="AB39" s="4" t="str">
        <f t="shared" si="233"/>
        <v>---</v>
      </c>
      <c r="AD39" s="15">
        <f t="shared" si="234"/>
        <v>0.29552803794707427</v>
      </c>
      <c r="AE39" s="15">
        <f t="shared" si="235"/>
        <v>-0.47132058467691929</v>
      </c>
      <c r="AF39" s="15">
        <f t="shared" si="236"/>
        <v>-0.47516577782563069</v>
      </c>
      <c r="AG39" s="15">
        <f t="shared" si="237"/>
        <v>-8.9057530983013389E-2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-0.18500396388462229</v>
      </c>
      <c r="AL39" s="15">
        <f t="shared" si="246"/>
        <v>0.36800715952382279</v>
      </c>
      <c r="AM39" s="15" t="e">
        <f t="shared" si="247"/>
        <v>#NUM!</v>
      </c>
      <c r="AN39" s="14" t="e">
        <f t="shared" si="248"/>
        <v>#NUM!</v>
      </c>
      <c r="AP39" s="15">
        <f t="shared" si="249"/>
        <v>-1.2189915635674726</v>
      </c>
      <c r="AQ39" s="15" t="e">
        <f t="shared" si="240"/>
        <v>#NUM!</v>
      </c>
      <c r="AR39" s="15" t="e">
        <f t="shared" si="241"/>
        <v>#NUM!</v>
      </c>
      <c r="AS39" s="15" t="e">
        <f t="shared" si="242"/>
        <v>#NUM!</v>
      </c>
      <c r="AT39" s="15" t="str">
        <f t="shared" si="243"/>
        <v>---</v>
      </c>
      <c r="AU39" s="15" t="str">
        <f t="shared" si="244"/>
        <v>---</v>
      </c>
    </row>
    <row r="40" spans="1:47" x14ac:dyDescent="0.25">
      <c r="A40" t="s">
        <v>54</v>
      </c>
      <c r="B40" s="27">
        <f>'Raw Plate Reader Measurements'!$R$21</f>
        <v>0.17100000000000001</v>
      </c>
      <c r="C40" s="27">
        <f>'Raw Plate Reader Measurements'!$R$22</f>
        <v>0.20369999999999999</v>
      </c>
      <c r="D40" s="27">
        <f>'Raw Plate Reader Measurements'!$R$23</f>
        <v>0.20830000000000001</v>
      </c>
      <c r="E40" s="27">
        <f>'Raw Plate Reader Measurements'!$R$24</f>
        <v>0.15989999999999999</v>
      </c>
      <c r="F40" s="3"/>
      <c r="G40" s="3"/>
      <c r="I40" s="27">
        <f>'Raw Plate Reader Measurements'!$G$21</f>
        <v>247</v>
      </c>
      <c r="J40" s="27">
        <f>'Raw Plate Reader Measurements'!$G$22</f>
        <v>231</v>
      </c>
      <c r="K40" s="27">
        <f>'Raw Plate Reader Measurements'!$G$23</f>
        <v>219</v>
      </c>
      <c r="L40" s="27">
        <f>'Raw Plate Reader Measurements'!$G$24</f>
        <v>232</v>
      </c>
      <c r="M40" s="3"/>
      <c r="N40" s="3"/>
      <c r="P40" s="4">
        <f t="shared" si="222"/>
        <v>5.2250000000000005E-2</v>
      </c>
      <c r="Q40" s="4">
        <f t="shared" si="223"/>
        <v>8.4949999999999984E-2</v>
      </c>
      <c r="R40" s="4">
        <f t="shared" si="224"/>
        <v>8.9550000000000005E-2</v>
      </c>
      <c r="S40" s="4">
        <f t="shared" si="225"/>
        <v>4.1149999999999978E-2</v>
      </c>
      <c r="T40" s="4" t="str">
        <f t="shared" si="226"/>
        <v>---</v>
      </c>
      <c r="U40" s="4" t="str">
        <f t="shared" si="227"/>
        <v>---</v>
      </c>
      <c r="W40" s="4">
        <f t="shared" si="228"/>
        <v>-11.75</v>
      </c>
      <c r="X40" s="4">
        <f t="shared" si="229"/>
        <v>-27.75</v>
      </c>
      <c r="Y40" s="4">
        <f t="shared" si="230"/>
        <v>-39.75</v>
      </c>
      <c r="Z40" s="4">
        <f t="shared" si="231"/>
        <v>-26.75</v>
      </c>
      <c r="AA40" s="4" t="str">
        <f t="shared" si="232"/>
        <v>---</v>
      </c>
      <c r="AB40" s="4" t="str">
        <f t="shared" si="233"/>
        <v>---</v>
      </c>
      <c r="AD40" s="15">
        <f t="shared" si="234"/>
        <v>-0.21481905471515783</v>
      </c>
      <c r="AE40" s="15">
        <f t="shared" si="235"/>
        <v>-0.31204759059377535</v>
      </c>
      <c r="AF40" s="15">
        <f t="shared" si="236"/>
        <v>-0.4240262783919248</v>
      </c>
      <c r="AG40" s="15">
        <f t="shared" si="237"/>
        <v>-0.62097651567889633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-0.39296735984493858</v>
      </c>
      <c r="AL40" s="15">
        <f t="shared" si="246"/>
        <v>0.17439195245356301</v>
      </c>
      <c r="AM40" s="15" t="e">
        <f t="shared" si="247"/>
        <v>#NUM!</v>
      </c>
      <c r="AN40" s="14" t="e">
        <f t="shared" si="248"/>
        <v>#NUM!</v>
      </c>
      <c r="AP40" s="15" t="e">
        <f t="shared" si="249"/>
        <v>#NUM!</v>
      </c>
      <c r="AQ40" s="15" t="e">
        <f t="shared" si="240"/>
        <v>#NUM!</v>
      </c>
      <c r="AR40" s="15" t="e">
        <f t="shared" si="241"/>
        <v>#NUM!</v>
      </c>
      <c r="AS40" s="15" t="e">
        <f t="shared" si="242"/>
        <v>#NUM!</v>
      </c>
      <c r="AT40" s="15" t="str">
        <f t="shared" si="243"/>
        <v>---</v>
      </c>
      <c r="AU40" s="15" t="str">
        <f t="shared" si="244"/>
        <v>---</v>
      </c>
    </row>
    <row r="41" spans="1:47" x14ac:dyDescent="0.25">
      <c r="A41" t="s">
        <v>55</v>
      </c>
      <c r="B41" s="27">
        <f>'Raw Plate Reader Measurements'!$S$17</f>
        <v>0.37090000000000001</v>
      </c>
      <c r="C41" s="27">
        <f>'Raw Plate Reader Measurements'!$S$18</f>
        <v>0.30199999999999999</v>
      </c>
      <c r="D41" s="27">
        <f>'Raw Plate Reader Measurements'!$S$19</f>
        <v>0.24660000000000001</v>
      </c>
      <c r="E41" s="27">
        <f>'Raw Plate Reader Measurements'!$S$20</f>
        <v>0.32840000000000003</v>
      </c>
      <c r="F41" s="3"/>
      <c r="G41" s="3"/>
      <c r="I41" s="27">
        <f>'Raw Plate Reader Measurements'!$H$17</f>
        <v>153</v>
      </c>
      <c r="J41" s="27">
        <f>'Raw Plate Reader Measurements'!$H$18</f>
        <v>143</v>
      </c>
      <c r="K41" s="27">
        <f>'Raw Plate Reader Measurements'!$H$19</f>
        <v>171</v>
      </c>
      <c r="L41" s="27">
        <f>'Raw Plate Reader Measurements'!$H$20</f>
        <v>166</v>
      </c>
      <c r="M41" s="3"/>
      <c r="N41" s="3"/>
      <c r="P41" s="4">
        <f t="shared" si="222"/>
        <v>0.25214999999999999</v>
      </c>
      <c r="Q41" s="4">
        <f t="shared" si="223"/>
        <v>0.18324999999999997</v>
      </c>
      <c r="R41" s="4">
        <f t="shared" si="224"/>
        <v>0.12785000000000002</v>
      </c>
      <c r="S41" s="4">
        <f t="shared" si="225"/>
        <v>0.20965</v>
      </c>
      <c r="T41" s="4" t="str">
        <f t="shared" si="226"/>
        <v>---</v>
      </c>
      <c r="U41" s="4" t="str">
        <f t="shared" si="227"/>
        <v>---</v>
      </c>
      <c r="W41" s="4">
        <f t="shared" si="228"/>
        <v>-105.75</v>
      </c>
      <c r="X41" s="4">
        <f t="shared" si="229"/>
        <v>-115.75</v>
      </c>
      <c r="Y41" s="4">
        <f t="shared" si="230"/>
        <v>-87.75</v>
      </c>
      <c r="Z41" s="4">
        <f t="shared" si="231"/>
        <v>-92.75</v>
      </c>
      <c r="AA41" s="4" t="str">
        <f t="shared" si="232"/>
        <v>---</v>
      </c>
      <c r="AB41" s="4" t="str">
        <f t="shared" si="233"/>
        <v>---</v>
      </c>
      <c r="AD41" s="15">
        <f t="shared" si="234"/>
        <v>-0.40062923053659727</v>
      </c>
      <c r="AE41" s="15">
        <f t="shared" si="235"/>
        <v>-0.60339019092687241</v>
      </c>
      <c r="AF41" s="15">
        <f t="shared" si="236"/>
        <v>-0.6556432918750057</v>
      </c>
      <c r="AG41" s="15">
        <f t="shared" si="237"/>
        <v>-0.42261049782968135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-0.52056830279203914</v>
      </c>
      <c r="AL41" s="15">
        <f t="shared" si="246"/>
        <v>0.12791381269761556</v>
      </c>
      <c r="AM41" s="15" t="e">
        <f t="shared" si="247"/>
        <v>#NUM!</v>
      </c>
      <c r="AN41" s="14" t="e">
        <f t="shared" si="248"/>
        <v>#NUM!</v>
      </c>
      <c r="AP41" s="15" t="e">
        <f t="shared" si="249"/>
        <v>#NUM!</v>
      </c>
      <c r="AQ41" s="15" t="e">
        <f t="shared" si="240"/>
        <v>#NUM!</v>
      </c>
      <c r="AR41" s="15" t="e">
        <f t="shared" si="241"/>
        <v>#NUM!</v>
      </c>
      <c r="AS41" s="15" t="e">
        <f t="shared" si="242"/>
        <v>#NUM!</v>
      </c>
      <c r="AT41" s="15" t="str">
        <f t="shared" si="243"/>
        <v>---</v>
      </c>
      <c r="AU41" s="15" t="str">
        <f t="shared" si="244"/>
        <v>---</v>
      </c>
    </row>
    <row r="42" spans="1:47" x14ac:dyDescent="0.25">
      <c r="A42" t="s">
        <v>56</v>
      </c>
      <c r="B42" s="27">
        <f>'Raw Plate Reader Measurements'!$S$21</f>
        <v>0.22939999999999999</v>
      </c>
      <c r="C42" s="27">
        <f>'Raw Plate Reader Measurements'!$S$22</f>
        <v>0.2331</v>
      </c>
      <c r="D42" s="27">
        <f>'Raw Plate Reader Measurements'!$S$23</f>
        <v>0.2303</v>
      </c>
      <c r="E42" s="27">
        <f>'Raw Plate Reader Measurements'!$S$24</f>
        <v>0.2114</v>
      </c>
      <c r="F42" s="3"/>
      <c r="G42" s="3"/>
      <c r="I42" s="27">
        <f>'Raw Plate Reader Measurements'!$H$21</f>
        <v>139</v>
      </c>
      <c r="J42" s="27">
        <f>'Raw Plate Reader Measurements'!$H$22</f>
        <v>130</v>
      </c>
      <c r="K42" s="27">
        <f>'Raw Plate Reader Measurements'!$H$23</f>
        <v>112</v>
      </c>
      <c r="L42" s="27">
        <f>'Raw Plate Reader Measurements'!$H$24</f>
        <v>130</v>
      </c>
      <c r="M42" s="3"/>
      <c r="N42" s="3"/>
      <c r="P42" s="4">
        <f t="shared" si="222"/>
        <v>0.11064999999999998</v>
      </c>
      <c r="Q42" s="4">
        <f t="shared" si="223"/>
        <v>0.11434999999999999</v>
      </c>
      <c r="R42" s="4">
        <f t="shared" si="224"/>
        <v>0.11155</v>
      </c>
      <c r="S42" s="4">
        <f t="shared" si="225"/>
        <v>9.2649999999999996E-2</v>
      </c>
      <c r="T42" s="4" t="str">
        <f t="shared" si="226"/>
        <v>---</v>
      </c>
      <c r="U42" s="4" t="str">
        <f t="shared" si="227"/>
        <v>---</v>
      </c>
      <c r="W42" s="4">
        <f t="shared" si="228"/>
        <v>-119.75</v>
      </c>
      <c r="X42" s="4">
        <f t="shared" si="229"/>
        <v>-128.75</v>
      </c>
      <c r="Y42" s="4">
        <f t="shared" si="230"/>
        <v>-146.75</v>
      </c>
      <c r="Z42" s="4">
        <f t="shared" si="231"/>
        <v>-128.75</v>
      </c>
      <c r="AA42" s="4" t="str">
        <f t="shared" si="232"/>
        <v>---</v>
      </c>
      <c r="AB42" s="4" t="str">
        <f t="shared" si="233"/>
        <v>---</v>
      </c>
      <c r="AD42" s="15">
        <f t="shared" si="234"/>
        <v>-1.0338209605998006</v>
      </c>
      <c r="AE42" s="15">
        <f t="shared" si="235"/>
        <v>-1.0755541941159568</v>
      </c>
      <c r="AF42" s="15">
        <f t="shared" si="236"/>
        <v>-1.2566946455467787</v>
      </c>
      <c r="AG42" s="15">
        <f t="shared" si="237"/>
        <v>-1.3274648904172655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-1.1733836726699505</v>
      </c>
      <c r="AL42" s="15">
        <f t="shared" si="246"/>
        <v>0.14110291437894995</v>
      </c>
      <c r="AM42" s="15" t="e">
        <f t="shared" si="247"/>
        <v>#NUM!</v>
      </c>
      <c r="AN42" s="14" t="e">
        <f t="shared" si="248"/>
        <v>#NUM!</v>
      </c>
      <c r="AP42" s="15" t="e">
        <f t="shared" si="249"/>
        <v>#NUM!</v>
      </c>
      <c r="AQ42" s="15" t="e">
        <f t="shared" si="240"/>
        <v>#NUM!</v>
      </c>
      <c r="AR42" s="15" t="e">
        <f t="shared" si="241"/>
        <v>#NUM!</v>
      </c>
      <c r="AS42" s="15" t="e">
        <f t="shared" si="242"/>
        <v>#NUM!</v>
      </c>
      <c r="AT42" s="15" t="str">
        <f t="shared" si="243"/>
        <v>---</v>
      </c>
      <c r="AU42" s="15" t="str">
        <f t="shared" si="244"/>
        <v>---</v>
      </c>
    </row>
    <row r="43" spans="1:47" x14ac:dyDescent="0.25">
      <c r="A43" t="s">
        <v>57</v>
      </c>
      <c r="B43" s="27">
        <f>'Raw Plate Reader Measurements'!$T$17</f>
        <v>0.27450000000000002</v>
      </c>
      <c r="C43" s="27">
        <f>'Raw Plate Reader Measurements'!$T$18</f>
        <v>0.26269999999999999</v>
      </c>
      <c r="D43" s="27">
        <f>'Raw Plate Reader Measurements'!$T$19</f>
        <v>0.25340000000000001</v>
      </c>
      <c r="E43" s="27">
        <f>'Raw Plate Reader Measurements'!$T$20</f>
        <v>0.2636</v>
      </c>
      <c r="F43" s="3"/>
      <c r="G43" s="3"/>
      <c r="I43" s="27">
        <f>'Raw Plate Reader Measurements'!$I$17</f>
        <v>47</v>
      </c>
      <c r="J43" s="27">
        <f>'Raw Plate Reader Measurements'!$I$18</f>
        <v>62</v>
      </c>
      <c r="K43" s="27">
        <f>'Raw Plate Reader Measurements'!$I$19</f>
        <v>63</v>
      </c>
      <c r="L43" s="27">
        <f>'Raw Plate Reader Measurements'!$I$20</f>
        <v>63</v>
      </c>
      <c r="M43" s="3"/>
      <c r="N43" s="3"/>
      <c r="P43" s="4">
        <f t="shared" si="222"/>
        <v>0.15575</v>
      </c>
      <c r="Q43" s="4">
        <f t="shared" si="223"/>
        <v>0.14394999999999997</v>
      </c>
      <c r="R43" s="4">
        <f t="shared" si="224"/>
        <v>0.13464999999999999</v>
      </c>
      <c r="S43" s="4">
        <f t="shared" si="225"/>
        <v>0.14484999999999998</v>
      </c>
      <c r="T43" s="4" t="str">
        <f t="shared" si="226"/>
        <v>---</v>
      </c>
      <c r="U43" s="4" t="str">
        <f t="shared" si="227"/>
        <v>---</v>
      </c>
      <c r="W43" s="4">
        <f t="shared" si="228"/>
        <v>-211.75</v>
      </c>
      <c r="X43" s="4">
        <f t="shared" si="229"/>
        <v>-196.75</v>
      </c>
      <c r="Y43" s="4">
        <f t="shared" si="230"/>
        <v>-195.75</v>
      </c>
      <c r="Z43" s="4">
        <f t="shared" si="231"/>
        <v>-195.75</v>
      </c>
      <c r="AA43" s="4" t="str">
        <f t="shared" si="232"/>
        <v>---</v>
      </c>
      <c r="AB43" s="4" t="str">
        <f t="shared" si="233"/>
        <v>---</v>
      </c>
      <c r="AD43" s="15">
        <f t="shared" si="234"/>
        <v>-1.2987231830484405</v>
      </c>
      <c r="AE43" s="15">
        <f t="shared" si="235"/>
        <v>-1.3056425685896151</v>
      </c>
      <c r="AF43" s="15">
        <f t="shared" si="236"/>
        <v>-1.3887262424635756</v>
      </c>
      <c r="AG43" s="15">
        <f t="shared" si="237"/>
        <v>-1.2909353714029717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-1.3210068413761507</v>
      </c>
      <c r="AL43" s="15">
        <f t="shared" si="246"/>
        <v>4.5544238189232152E-2</v>
      </c>
      <c r="AM43" s="15" t="e">
        <f t="shared" si="247"/>
        <v>#NUM!</v>
      </c>
      <c r="AN43" s="14" t="e">
        <f t="shared" si="248"/>
        <v>#NUM!</v>
      </c>
      <c r="AP43" s="15" t="e">
        <f t="shared" si="249"/>
        <v>#NUM!</v>
      </c>
      <c r="AQ43" s="15" t="e">
        <f t="shared" si="240"/>
        <v>#NUM!</v>
      </c>
      <c r="AR43" s="15" t="e">
        <f t="shared" si="241"/>
        <v>#NUM!</v>
      </c>
      <c r="AS43" s="15" t="e">
        <f t="shared" si="242"/>
        <v>#NUM!</v>
      </c>
      <c r="AT43" s="15" t="str">
        <f t="shared" si="243"/>
        <v>---</v>
      </c>
      <c r="AU43" s="15" t="str">
        <f t="shared" si="244"/>
        <v>---</v>
      </c>
    </row>
    <row r="44" spans="1:47" x14ac:dyDescent="0.25">
      <c r="A44" t="s">
        <v>58</v>
      </c>
      <c r="B44" s="27">
        <f>'Raw Plate Reader Measurements'!$T$21</f>
        <v>0.2059</v>
      </c>
      <c r="C44" s="27">
        <f>'Raw Plate Reader Measurements'!$T$22</f>
        <v>0.24829999999999999</v>
      </c>
      <c r="D44" s="27">
        <f>'Raw Plate Reader Measurements'!$T$23</f>
        <v>0.22289999999999999</v>
      </c>
      <c r="E44" s="27">
        <f>'Raw Plate Reader Measurements'!$T$24</f>
        <v>0.25919999999999999</v>
      </c>
      <c r="F44" s="3"/>
      <c r="G44" s="3"/>
      <c r="I44" s="27">
        <f>'Raw Plate Reader Measurements'!$I$21</f>
        <v>48</v>
      </c>
      <c r="J44" s="27">
        <f>'Raw Plate Reader Measurements'!$I$22</f>
        <v>44</v>
      </c>
      <c r="K44" s="27">
        <f>'Raw Plate Reader Measurements'!$I$23</f>
        <v>54</v>
      </c>
      <c r="L44" s="27">
        <f>'Raw Plate Reader Measurements'!$I$24</f>
        <v>42</v>
      </c>
      <c r="M44" s="3"/>
      <c r="N44" s="3"/>
      <c r="P44" s="4">
        <f t="shared" si="222"/>
        <v>8.7149999999999991E-2</v>
      </c>
      <c r="Q44" s="4">
        <f t="shared" si="223"/>
        <v>0.12955</v>
      </c>
      <c r="R44" s="4">
        <f t="shared" si="224"/>
        <v>0.10414999999999998</v>
      </c>
      <c r="S44" s="4">
        <f t="shared" si="225"/>
        <v>0.14044999999999996</v>
      </c>
      <c r="T44" s="4" t="str">
        <f t="shared" si="226"/>
        <v>---</v>
      </c>
      <c r="U44" s="4" t="str">
        <f t="shared" si="227"/>
        <v>---</v>
      </c>
      <c r="W44" s="4">
        <f t="shared" si="228"/>
        <v>-210.75</v>
      </c>
      <c r="X44" s="4">
        <f t="shared" si="229"/>
        <v>-214.75</v>
      </c>
      <c r="Y44" s="4">
        <f t="shared" si="230"/>
        <v>-204.75</v>
      </c>
      <c r="Z44" s="4">
        <f t="shared" si="231"/>
        <v>-216.75</v>
      </c>
      <c r="AA44" s="4" t="str">
        <f t="shared" si="232"/>
        <v>---</v>
      </c>
      <c r="AB44" s="4" t="str">
        <f t="shared" si="233"/>
        <v>---</v>
      </c>
      <c r="AD44" s="15">
        <f t="shared" si="234"/>
        <v>-2.3100502186923695</v>
      </c>
      <c r="AE44" s="15">
        <f t="shared" si="235"/>
        <v>-1.5834960506527096</v>
      </c>
      <c r="AF44" s="15">
        <f t="shared" si="236"/>
        <v>-1.8779579582766412</v>
      </c>
      <c r="AG44" s="15">
        <f t="shared" si="237"/>
        <v>-1.4742074173269339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-1.8114279112371636</v>
      </c>
      <c r="AL44" s="15">
        <f t="shared" si="246"/>
        <v>0.37359561347959219</v>
      </c>
      <c r="AM44" s="15" t="e">
        <f t="shared" si="247"/>
        <v>#NUM!</v>
      </c>
      <c r="AN44" s="14" t="e">
        <f t="shared" si="248"/>
        <v>#NUM!</v>
      </c>
      <c r="AP44" s="15" t="e">
        <f t="shared" si="249"/>
        <v>#NUM!</v>
      </c>
      <c r="AQ44" s="15" t="e">
        <f t="shared" si="240"/>
        <v>#NUM!</v>
      </c>
      <c r="AR44" s="15" t="e">
        <f t="shared" si="241"/>
        <v>#NUM!</v>
      </c>
      <c r="AS44" s="15" t="e">
        <f t="shared" si="242"/>
        <v>#NUM!</v>
      </c>
      <c r="AT44" s="15" t="str">
        <f t="shared" si="243"/>
        <v>---</v>
      </c>
      <c r="AU44" s="15" t="str">
        <f t="shared" si="244"/>
        <v>---</v>
      </c>
    </row>
    <row r="46" spans="1:47" x14ac:dyDescent="0.25">
      <c r="A46" s="24" t="s">
        <v>39</v>
      </c>
    </row>
    <row r="47" spans="1:47" x14ac:dyDescent="0.25">
      <c r="A47" t="s">
        <v>43</v>
      </c>
      <c r="B47" s="27">
        <f>'Raw Plate Reader Measurements'!$M$27</f>
        <v>0.4738</v>
      </c>
      <c r="C47" s="27">
        <f>'Raw Plate Reader Measurements'!$M$28</f>
        <v>0.4466</v>
      </c>
      <c r="D47" s="27">
        <f>'Raw Plate Reader Measurements'!$M$29</f>
        <v>0.35980000000000001</v>
      </c>
      <c r="E47" s="27">
        <f>'Raw Plate Reader Measurements'!$M$30</f>
        <v>0.44390000000000002</v>
      </c>
      <c r="F47" s="3"/>
      <c r="G47" s="3"/>
      <c r="I47" s="27">
        <f>'Raw Plate Reader Measurements'!$B$27</f>
        <v>278</v>
      </c>
      <c r="J47" s="27">
        <f>'Raw Plate Reader Measurements'!$B$28</f>
        <v>202</v>
      </c>
      <c r="K47" s="27">
        <f>'Raw Plate Reader Measurements'!$B$29</f>
        <v>256</v>
      </c>
      <c r="L47" s="27">
        <f>'Raw Plate Reader Measurements'!$B$30</f>
        <v>199</v>
      </c>
      <c r="M47" s="3"/>
      <c r="N47" s="3"/>
      <c r="P47" s="4">
        <f t="shared" ref="P47:P62" si="250">IF(ISBLANK(B47),"---", B47-$B$9)</f>
        <v>0.35504999999999998</v>
      </c>
      <c r="Q47" s="4">
        <f t="shared" ref="Q47:Q62" si="251">IF(ISBLANK(C47),"---", C47-$B$9)</f>
        <v>0.32784999999999997</v>
      </c>
      <c r="R47" s="4">
        <f t="shared" ref="R47:R62" si="252">IF(ISBLANK(D47),"---", D47-$B$9)</f>
        <v>0.24104999999999999</v>
      </c>
      <c r="S47" s="4">
        <f t="shared" ref="S47:S62" si="253">IF(ISBLANK(E47),"---", E47-$B$9)</f>
        <v>0.32514999999999999</v>
      </c>
      <c r="T47" s="4" t="str">
        <f t="shared" ref="T47:T62" si="254">IF(ISBLANK(F47),"---", F47-$B$9)</f>
        <v>---</v>
      </c>
      <c r="U47" s="4" t="str">
        <f t="shared" ref="U47:U62" si="255">IF(ISBLANK(G47),"---", G47-$B$9)</f>
        <v>---</v>
      </c>
      <c r="W47" s="4">
        <f t="shared" ref="W47:W62" si="256">IF(ISBLANK(I47),"---",I47-$I$9)</f>
        <v>19.25</v>
      </c>
      <c r="X47" s="4">
        <f t="shared" ref="X47:X62" si="257">IF(ISBLANK(J47),"---",J47-$I$9)</f>
        <v>-56.75</v>
      </c>
      <c r="Y47" s="4">
        <f t="shared" ref="Y47:Y62" si="258">IF(ISBLANK(K47),"---",K47-$I$9)</f>
        <v>-2.75</v>
      </c>
      <c r="Z47" s="4">
        <f t="shared" ref="Z47:Z62" si="259">IF(ISBLANK(L47),"---",L47-$I$9)</f>
        <v>-59.75</v>
      </c>
      <c r="AA47" s="4" t="str">
        <f t="shared" ref="AA47:AA62" si="260">IF(ISBLANK(M47),"---",M47-$I$9)</f>
        <v>---</v>
      </c>
      <c r="AB47" s="4" t="str">
        <f t="shared" ref="AB47:AB62" si="261">IF(ISBLANK(N47),"---",N47-$I$9)</f>
        <v>---</v>
      </c>
      <c r="AD47" s="15">
        <f t="shared" ref="AD47:AD62" si="262">IF(AND(ISNUMBER(W47),ISNUMBER(P47)),(W47*$B$3)/(P47*$B$2),"---")</f>
        <v>5.1791971875867579E-2</v>
      </c>
      <c r="AE47" s="15">
        <f t="shared" ref="AE47:AE62" si="263">IF(AND(ISNUMBER(X47),ISNUMBER(Q47)),(X47*$B$3)/(Q47*$B$2),"---")</f>
        <v>-0.16535293470436396</v>
      </c>
      <c r="AF47" s="15">
        <f t="shared" ref="AF47:AF62" si="264">IF(AND(ISNUMBER(Y47),ISNUMBER(R47)),(Y47*$B$3)/(R47*$B$2),"---")</f>
        <v>-1.089799959375754E-2</v>
      </c>
      <c r="AG47" s="15">
        <f t="shared" ref="AG47:AG62" si="265">IF(AND(ISNUMBER(Z47),ISNUMBER(S47)),(Z47*$B$3)/(S47*$B$2),"---")</f>
        <v>-0.17553971165643437</v>
      </c>
      <c r="AH47" s="15" t="str">
        <f t="shared" ref="AH47:AH62" si="266">IF(AND(ISNUMBER(AA47),ISNUMBER(T47)),(AA47*$B$3)/(T47*$B$2),"---")</f>
        <v>---</v>
      </c>
      <c r="AI47" s="15" t="str">
        <f t="shared" ref="AI47:AI62" si="267">IF(AND(ISNUMBER(AB47),ISNUMBER(U47)),(AB47*$B$3)/(U47*$B$2),"---")</f>
        <v>---</v>
      </c>
      <c r="AK47" s="15">
        <f>AVERAGE(AD47:AI47)</f>
        <v>-7.4999668519672075E-2</v>
      </c>
      <c r="AL47" s="15">
        <f>STDEV(AD47:AI47)</f>
        <v>0.11322125391972307</v>
      </c>
      <c r="AM47" s="15" t="e">
        <f>GEOMEAN(AD47:AI47)</f>
        <v>#NUM!</v>
      </c>
      <c r="AN47" s="14" t="e">
        <f>EXP(STDEV(AP47:AU47))</f>
        <v>#NUM!</v>
      </c>
      <c r="AP47" s="15">
        <f>IF(ISNUMBER(AD47),LN(AD47),"---")</f>
        <v>-2.9605201248191797</v>
      </c>
      <c r="AQ47" s="15" t="e">
        <f t="shared" ref="AQ47:AQ62" si="268">IF(ISNUMBER(AE47),LN(AE47),"---")</f>
        <v>#NUM!</v>
      </c>
      <c r="AR47" s="15" t="e">
        <f t="shared" ref="AR47:AR62" si="269">IF(ISNUMBER(AF47),LN(AF47),"---")</f>
        <v>#NUM!</v>
      </c>
      <c r="AS47" s="15" t="e">
        <f t="shared" ref="AS47:AS62" si="270">IF(ISNUMBER(AG47),LN(AG47),"---")</f>
        <v>#NUM!</v>
      </c>
      <c r="AT47" s="15" t="str">
        <f t="shared" ref="AT47:AT62" si="271">IF(ISNUMBER(AH47),LN(AH47),"---")</f>
        <v>---</v>
      </c>
      <c r="AU47" s="15" t="str">
        <f t="shared" ref="AU47:AU62" si="272">IF(ISNUMBER(AI47),LN(AI47),"---")</f>
        <v>---</v>
      </c>
    </row>
    <row r="48" spans="1:47" x14ac:dyDescent="0.25">
      <c r="A48" t="s">
        <v>44</v>
      </c>
      <c r="B48" s="27">
        <f>'Raw Plate Reader Measurements'!$M$31</f>
        <v>0.4839</v>
      </c>
      <c r="C48" s="27">
        <f>'Raw Plate Reader Measurements'!$M$32</f>
        <v>0.47899999999999998</v>
      </c>
      <c r="D48" s="27">
        <f>'Raw Plate Reader Measurements'!$M$33</f>
        <v>0.3967</v>
      </c>
      <c r="E48" s="27">
        <f>'Raw Plate Reader Measurements'!$M$34</f>
        <v>0.46100000000000002</v>
      </c>
      <c r="F48" s="3"/>
      <c r="G48" s="3"/>
      <c r="I48" s="27">
        <f>'Raw Plate Reader Measurements'!$B$31</f>
        <v>244</v>
      </c>
      <c r="J48" s="27">
        <f>'Raw Plate Reader Measurements'!$B$32</f>
        <v>293</v>
      </c>
      <c r="K48" s="27">
        <f>'Raw Plate Reader Measurements'!$B$33</f>
        <v>193</v>
      </c>
      <c r="L48" s="27">
        <f>'Raw Plate Reader Measurements'!$B$34</f>
        <v>243</v>
      </c>
      <c r="M48" s="3"/>
      <c r="N48" s="3"/>
      <c r="P48" s="4">
        <f t="shared" si="250"/>
        <v>0.36514999999999997</v>
      </c>
      <c r="Q48" s="4">
        <f t="shared" si="251"/>
        <v>0.36024999999999996</v>
      </c>
      <c r="R48" s="4">
        <f t="shared" si="252"/>
        <v>0.27794999999999997</v>
      </c>
      <c r="S48" s="4">
        <f t="shared" si="253"/>
        <v>0.34225</v>
      </c>
      <c r="T48" s="4" t="str">
        <f t="shared" si="254"/>
        <v>---</v>
      </c>
      <c r="U48" s="4" t="str">
        <f t="shared" si="255"/>
        <v>---</v>
      </c>
      <c r="W48" s="4">
        <f t="shared" si="256"/>
        <v>-14.75</v>
      </c>
      <c r="X48" s="4">
        <f t="shared" si="257"/>
        <v>34.25</v>
      </c>
      <c r="Y48" s="4">
        <f t="shared" si="258"/>
        <v>-65.75</v>
      </c>
      <c r="Z48" s="4">
        <f t="shared" si="259"/>
        <v>-15.75</v>
      </c>
      <c r="AA48" s="4" t="str">
        <f t="shared" si="260"/>
        <v>---</v>
      </c>
      <c r="AB48" s="4" t="str">
        <f t="shared" si="261"/>
        <v>---</v>
      </c>
      <c r="AD48" s="15">
        <f t="shared" si="262"/>
        <v>-3.8587082599290466E-2</v>
      </c>
      <c r="AE48" s="15">
        <f t="shared" si="263"/>
        <v>9.081923005092675E-2</v>
      </c>
      <c r="AF48" s="15">
        <f t="shared" si="264"/>
        <v>-0.22596975157264784</v>
      </c>
      <c r="AG48" s="15">
        <f t="shared" si="265"/>
        <v>-4.3960065483960704E-2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-5.4424417401243062E-2</v>
      </c>
      <c r="AL48" s="15">
        <f>STDEV(AD48:AI48)</f>
        <v>0.13023548241021851</v>
      </c>
      <c r="AM48" s="15" t="e">
        <f>GEOMEAN(AD48:AI48)</f>
        <v>#NUM!</v>
      </c>
      <c r="AN48" s="14" t="e">
        <f>EXP(STDEV(AP48:AU48))</f>
        <v>#NUM!</v>
      </c>
      <c r="AP48" s="15" t="e">
        <f>IF(ISNUMBER(AD48),LN(AD48),"---")</f>
        <v>#NUM!</v>
      </c>
      <c r="AQ48" s="15">
        <f t="shared" si="268"/>
        <v>-2.3988842310962672</v>
      </c>
      <c r="AR48" s="15" t="e">
        <f t="shared" si="269"/>
        <v>#NUM!</v>
      </c>
      <c r="AS48" s="15" t="e">
        <f t="shared" si="270"/>
        <v>#NUM!</v>
      </c>
      <c r="AT48" s="15" t="str">
        <f t="shared" si="271"/>
        <v>---</v>
      </c>
      <c r="AU48" s="15" t="str">
        <f t="shared" si="272"/>
        <v>---</v>
      </c>
    </row>
    <row r="49" spans="1:47" x14ac:dyDescent="0.25">
      <c r="A49" t="s">
        <v>45</v>
      </c>
      <c r="B49" s="27">
        <f>'Raw Plate Reader Measurements'!$N$27</f>
        <v>0.42920000000000003</v>
      </c>
      <c r="C49" s="27">
        <f>'Raw Plate Reader Measurements'!$N$28</f>
        <v>0.3649</v>
      </c>
      <c r="D49" s="27">
        <f>'Raw Plate Reader Measurements'!$N$29</f>
        <v>0.34250000000000003</v>
      </c>
      <c r="E49" s="27">
        <f>'Raw Plate Reader Measurements'!$N$30</f>
        <v>0.4269</v>
      </c>
      <c r="F49" s="3"/>
      <c r="G49" s="3"/>
      <c r="I49" s="27">
        <f>'Raw Plate Reader Measurements'!$C$27</f>
        <v>827</v>
      </c>
      <c r="J49" s="27">
        <f>'Raw Plate Reader Measurements'!$C$28</f>
        <v>706</v>
      </c>
      <c r="K49" s="27">
        <f>'Raw Plate Reader Measurements'!$C$29</f>
        <v>721</v>
      </c>
      <c r="L49" s="27">
        <f>'Raw Plate Reader Measurements'!$C$30</f>
        <v>664</v>
      </c>
      <c r="M49" s="3"/>
      <c r="N49" s="3"/>
      <c r="P49" s="4">
        <f t="shared" si="250"/>
        <v>0.31045</v>
      </c>
      <c r="Q49" s="4">
        <f t="shared" si="251"/>
        <v>0.24614999999999998</v>
      </c>
      <c r="R49" s="4">
        <f t="shared" si="252"/>
        <v>0.22375</v>
      </c>
      <c r="S49" s="4">
        <f t="shared" si="253"/>
        <v>0.30814999999999998</v>
      </c>
      <c r="T49" s="4" t="str">
        <f t="shared" si="254"/>
        <v>---</v>
      </c>
      <c r="U49" s="4" t="str">
        <f t="shared" si="255"/>
        <v>---</v>
      </c>
      <c r="W49" s="4">
        <f t="shared" si="256"/>
        <v>568.25</v>
      </c>
      <c r="X49" s="4">
        <f t="shared" si="257"/>
        <v>447.25</v>
      </c>
      <c r="Y49" s="4">
        <f t="shared" si="258"/>
        <v>462.25</v>
      </c>
      <c r="Z49" s="4">
        <f t="shared" si="259"/>
        <v>405.25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1.7485135797352975</v>
      </c>
      <c r="AE49" s="15">
        <f t="shared" si="263"/>
        <v>1.7356883101259879</v>
      </c>
      <c r="AF49" s="15">
        <f t="shared" si="264"/>
        <v>1.9734907957489676</v>
      </c>
      <c r="AG49" s="15">
        <f t="shared" si="265"/>
        <v>1.2562673733760088</v>
      </c>
      <c r="AH49" s="15" t="str">
        <f t="shared" si="266"/>
        <v>---</v>
      </c>
      <c r="AI49" s="15" t="str">
        <f t="shared" si="267"/>
        <v>---</v>
      </c>
      <c r="AJ49" s="12"/>
      <c r="AK49" s="15">
        <f t="shared" ref="AK49:AK62" si="273">AVERAGE(AD49:AI49)</f>
        <v>1.6784900147465653</v>
      </c>
      <c r="AL49" s="15">
        <f t="shared" ref="AL49:AL62" si="274">STDEV(AD49:AI49)</f>
        <v>0.30192292853530361</v>
      </c>
      <c r="AM49" s="15">
        <f t="shared" ref="AM49:AM62" si="275">GEOMEAN(AD49:AI49)</f>
        <v>1.6562064953214322</v>
      </c>
      <c r="AN49" s="14">
        <f t="shared" ref="AN49:AN62" si="276">EXP(STDEV(AP49:AU49))</f>
        <v>1.213407477586395</v>
      </c>
      <c r="AP49" s="15">
        <f t="shared" ref="AP49:AP62" si="277">IF(ISNUMBER(AD49),LN(AD49),"---")</f>
        <v>0.55876604399688068</v>
      </c>
      <c r="AQ49" s="15">
        <f t="shared" si="268"/>
        <v>0.55140405525974889</v>
      </c>
      <c r="AR49" s="15">
        <f t="shared" si="269"/>
        <v>0.67980395218739942</v>
      </c>
      <c r="AS49" s="15">
        <f t="shared" si="270"/>
        <v>0.22814492228266328</v>
      </c>
      <c r="AT49" s="15" t="str">
        <f t="shared" si="271"/>
        <v>---</v>
      </c>
      <c r="AU49" s="15" t="str">
        <f t="shared" si="272"/>
        <v>---</v>
      </c>
    </row>
    <row r="50" spans="1:47" x14ac:dyDescent="0.25">
      <c r="A50" t="s">
        <v>46</v>
      </c>
      <c r="B50" s="27">
        <f>'Raw Plate Reader Measurements'!$N$31</f>
        <v>0.38069999999999998</v>
      </c>
      <c r="C50" s="27">
        <f>'Raw Plate Reader Measurements'!$N$32</f>
        <v>0.39100000000000001</v>
      </c>
      <c r="D50" s="27">
        <f>'Raw Plate Reader Measurements'!$N$33</f>
        <v>0.36509999999999998</v>
      </c>
      <c r="E50" s="27">
        <f>'Raw Plate Reader Measurements'!$N$34</f>
        <v>0.39600000000000002</v>
      </c>
      <c r="F50" s="3"/>
      <c r="G50" s="3"/>
      <c r="I50" s="27">
        <f>'Raw Plate Reader Measurements'!$C$31</f>
        <v>718</v>
      </c>
      <c r="J50" s="27">
        <f>'Raw Plate Reader Measurements'!$C$32</f>
        <v>778</v>
      </c>
      <c r="K50" s="27">
        <f>'Raw Plate Reader Measurements'!$C$33</f>
        <v>788</v>
      </c>
      <c r="L50" s="27">
        <f>'Raw Plate Reader Measurements'!$C$34</f>
        <v>784</v>
      </c>
      <c r="M50" s="3"/>
      <c r="N50" s="3"/>
      <c r="P50" s="4">
        <f t="shared" si="250"/>
        <v>0.26194999999999996</v>
      </c>
      <c r="Q50" s="4">
        <f t="shared" si="251"/>
        <v>0.27224999999999999</v>
      </c>
      <c r="R50" s="4">
        <f t="shared" si="252"/>
        <v>0.24634999999999996</v>
      </c>
      <c r="S50" s="4">
        <f t="shared" si="253"/>
        <v>0.27725</v>
      </c>
      <c r="T50" s="4" t="str">
        <f t="shared" si="254"/>
        <v>---</v>
      </c>
      <c r="U50" s="4" t="str">
        <f t="shared" si="255"/>
        <v>---</v>
      </c>
      <c r="W50" s="4">
        <f t="shared" si="256"/>
        <v>459.25</v>
      </c>
      <c r="X50" s="4">
        <f t="shared" si="257"/>
        <v>519.25</v>
      </c>
      <c r="Y50" s="4">
        <f t="shared" si="258"/>
        <v>529.25</v>
      </c>
      <c r="Z50" s="4">
        <f t="shared" si="259"/>
        <v>525.25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1.6747577321876985</v>
      </c>
      <c r="AE50" s="15">
        <f t="shared" si="263"/>
        <v>1.8219222772886901</v>
      </c>
      <c r="AF50" s="15">
        <f t="shared" si="264"/>
        <v>2.0522465272960924</v>
      </c>
      <c r="AG50" s="15">
        <f t="shared" si="265"/>
        <v>1.80973812514472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1.8396661654793001</v>
      </c>
      <c r="AL50" s="15">
        <f t="shared" si="274"/>
        <v>0.15662666308479967</v>
      </c>
      <c r="AM50" s="15">
        <f t="shared" si="275"/>
        <v>1.8347706136385427</v>
      </c>
      <c r="AN50" s="14">
        <f t="shared" si="276"/>
        <v>1.0875086773061691</v>
      </c>
      <c r="AP50" s="15">
        <f t="shared" si="277"/>
        <v>0.51566851731613639</v>
      </c>
      <c r="AQ50" s="15">
        <f t="shared" si="268"/>
        <v>0.59989214001828184</v>
      </c>
      <c r="AR50" s="15">
        <f t="shared" si="269"/>
        <v>0.71893506010013264</v>
      </c>
      <c r="AS50" s="15">
        <f t="shared" si="270"/>
        <v>0.59318215256976314</v>
      </c>
      <c r="AT50" s="15" t="str">
        <f t="shared" si="271"/>
        <v>---</v>
      </c>
      <c r="AU50" s="15" t="str">
        <f t="shared" si="272"/>
        <v>---</v>
      </c>
    </row>
    <row r="51" spans="1:47" x14ac:dyDescent="0.25">
      <c r="A51" t="s">
        <v>49</v>
      </c>
      <c r="B51" s="27">
        <f>'Raw Plate Reader Measurements'!$O$27</f>
        <v>0.5494</v>
      </c>
      <c r="C51" s="27">
        <f>'Raw Plate Reader Measurements'!$O$28</f>
        <v>0.53259999999999996</v>
      </c>
      <c r="D51" s="27">
        <f>'Raw Plate Reader Measurements'!$O$29</f>
        <v>0.44740000000000002</v>
      </c>
      <c r="E51" s="27">
        <f>'Raw Plate Reader Measurements'!$O$30</f>
        <v>0.44450000000000001</v>
      </c>
      <c r="F51" s="3"/>
      <c r="G51" s="3"/>
      <c r="I51" s="27">
        <f>'Raw Plate Reader Measurements'!$D$27</f>
        <v>1203</v>
      </c>
      <c r="J51" s="27">
        <f>'Raw Plate Reader Measurements'!$D$28</f>
        <v>1007</v>
      </c>
      <c r="K51" s="27">
        <f>'Raw Plate Reader Measurements'!$D$29</f>
        <v>1161</v>
      </c>
      <c r="L51" s="27">
        <f>'Raw Plate Reader Measurements'!$D$30</f>
        <v>1105</v>
      </c>
      <c r="M51" s="3"/>
      <c r="N51" s="3"/>
      <c r="P51" s="4">
        <f t="shared" si="250"/>
        <v>0.43064999999999998</v>
      </c>
      <c r="Q51" s="4">
        <f t="shared" si="251"/>
        <v>0.41384999999999994</v>
      </c>
      <c r="R51" s="4">
        <f t="shared" si="252"/>
        <v>0.32865</v>
      </c>
      <c r="S51" s="4">
        <f t="shared" si="253"/>
        <v>0.32574999999999998</v>
      </c>
      <c r="T51" s="4" t="str">
        <f t="shared" si="254"/>
        <v>---</v>
      </c>
      <c r="U51" s="4" t="str">
        <f t="shared" si="255"/>
        <v>---</v>
      </c>
      <c r="W51" s="4">
        <f t="shared" si="256"/>
        <v>944.25</v>
      </c>
      <c r="X51" s="4">
        <f t="shared" si="257"/>
        <v>748.25</v>
      </c>
      <c r="Y51" s="4">
        <f t="shared" si="258"/>
        <v>902.25</v>
      </c>
      <c r="Z51" s="4">
        <f t="shared" si="259"/>
        <v>846.25</v>
      </c>
      <c r="AA51" s="4" t="str">
        <f t="shared" si="260"/>
        <v>---</v>
      </c>
      <c r="AB51" s="4" t="str">
        <f t="shared" si="261"/>
        <v>---</v>
      </c>
      <c r="AD51" s="15">
        <f t="shared" si="262"/>
        <v>2.094516429380163</v>
      </c>
      <c r="AE51" s="15">
        <f t="shared" si="263"/>
        <v>1.7271298706407106</v>
      </c>
      <c r="AF51" s="15">
        <f t="shared" si="264"/>
        <v>2.6224938806659734</v>
      </c>
      <c r="AG51" s="15">
        <f t="shared" si="265"/>
        <v>2.4816211777087105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2.2314403395988895</v>
      </c>
      <c r="AL51" s="15">
        <f t="shared" si="274"/>
        <v>0.40356351422002157</v>
      </c>
      <c r="AM51" s="15">
        <f t="shared" si="275"/>
        <v>2.202747333592201</v>
      </c>
      <c r="AN51" s="14">
        <f t="shared" si="276"/>
        <v>1.2071617047387981</v>
      </c>
      <c r="AP51" s="15">
        <f t="shared" si="277"/>
        <v>0.73932270543251366</v>
      </c>
      <c r="AQ51" s="15">
        <f t="shared" si="268"/>
        <v>0.54646099647653357</v>
      </c>
      <c r="AR51" s="15">
        <f t="shared" si="269"/>
        <v>0.96412572788844253</v>
      </c>
      <c r="AS51" s="15">
        <f t="shared" si="270"/>
        <v>0.90891204729666009</v>
      </c>
      <c r="AT51" s="15" t="str">
        <f t="shared" si="271"/>
        <v>---</v>
      </c>
      <c r="AU51" s="15" t="str">
        <f t="shared" si="272"/>
        <v>---</v>
      </c>
    </row>
    <row r="52" spans="1:47" x14ac:dyDescent="0.25">
      <c r="A52" t="s">
        <v>47</v>
      </c>
      <c r="B52" s="27">
        <f>'Raw Plate Reader Measurements'!$O$31</f>
        <v>0.37530000000000002</v>
      </c>
      <c r="C52" s="27">
        <f>'Raw Plate Reader Measurements'!$O$32</f>
        <v>0.33750000000000002</v>
      </c>
      <c r="D52" s="27">
        <f>'Raw Plate Reader Measurements'!$O$33</f>
        <v>0.3453</v>
      </c>
      <c r="E52" s="27">
        <f>'Raw Plate Reader Measurements'!$O$34</f>
        <v>0.37680000000000002</v>
      </c>
      <c r="F52" s="3"/>
      <c r="G52" s="3"/>
      <c r="I52" s="27">
        <f>'Raw Plate Reader Measurements'!$D$31</f>
        <v>902</v>
      </c>
      <c r="J52" s="27">
        <f>'Raw Plate Reader Measurements'!$D$32</f>
        <v>1007</v>
      </c>
      <c r="K52" s="27">
        <f>'Raw Plate Reader Measurements'!$D$33</f>
        <v>848</v>
      </c>
      <c r="L52" s="27">
        <f>'Raw Plate Reader Measurements'!$D$34</f>
        <v>858</v>
      </c>
      <c r="M52" s="3"/>
      <c r="N52" s="3"/>
      <c r="P52" s="4">
        <f t="shared" si="250"/>
        <v>0.25655</v>
      </c>
      <c r="Q52" s="4">
        <f t="shared" si="251"/>
        <v>0.21875</v>
      </c>
      <c r="R52" s="4">
        <f t="shared" si="252"/>
        <v>0.22654999999999997</v>
      </c>
      <c r="S52" s="4">
        <f t="shared" si="253"/>
        <v>0.25805</v>
      </c>
      <c r="T52" s="4" t="str">
        <f t="shared" si="254"/>
        <v>---</v>
      </c>
      <c r="U52" s="4" t="str">
        <f t="shared" si="255"/>
        <v>---</v>
      </c>
      <c r="W52" s="4">
        <f t="shared" si="256"/>
        <v>643.25</v>
      </c>
      <c r="X52" s="4">
        <f t="shared" si="257"/>
        <v>748.25</v>
      </c>
      <c r="Y52" s="4">
        <f t="shared" si="258"/>
        <v>589.25</v>
      </c>
      <c r="Z52" s="4">
        <f t="shared" si="259"/>
        <v>599.25</v>
      </c>
      <c r="AA52" s="4" t="str">
        <f t="shared" si="260"/>
        <v>---</v>
      </c>
      <c r="AB52" s="4" t="str">
        <f t="shared" si="261"/>
        <v>---</v>
      </c>
      <c r="AD52" s="15">
        <f t="shared" si="262"/>
        <v>2.3951295298593687</v>
      </c>
      <c r="AE52" s="15">
        <f t="shared" si="263"/>
        <v>3.2675323289812934</v>
      </c>
      <c r="AF52" s="15">
        <f t="shared" si="264"/>
        <v>2.4846015627661466</v>
      </c>
      <c r="AG52" s="15">
        <f t="shared" si="265"/>
        <v>2.2183262005511217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2.5913974055394826</v>
      </c>
      <c r="AL52" s="15">
        <f t="shared" si="274"/>
        <v>0.46413611141086075</v>
      </c>
      <c r="AM52" s="15">
        <f t="shared" si="275"/>
        <v>2.5627589877509709</v>
      </c>
      <c r="AN52" s="14">
        <f t="shared" si="276"/>
        <v>1.1837800659870767</v>
      </c>
      <c r="AP52" s="15">
        <f t="shared" si="277"/>
        <v>0.87343731284900972</v>
      </c>
      <c r="AQ52" s="15">
        <f t="shared" si="268"/>
        <v>1.1840350605702143</v>
      </c>
      <c r="AR52" s="15">
        <f t="shared" si="269"/>
        <v>0.91011230977822322</v>
      </c>
      <c r="AS52" s="15">
        <f t="shared" si="270"/>
        <v>0.79675294779488759</v>
      </c>
      <c r="AT52" s="15" t="str">
        <f t="shared" si="271"/>
        <v>---</v>
      </c>
      <c r="AU52" s="15" t="str">
        <f t="shared" si="272"/>
        <v>---</v>
      </c>
    </row>
    <row r="53" spans="1:47" x14ac:dyDescent="0.25">
      <c r="A53" t="s">
        <v>48</v>
      </c>
      <c r="B53" s="27">
        <f>'Raw Plate Reader Measurements'!$P$27</f>
        <v>0.38119999999999998</v>
      </c>
      <c r="C53" s="27">
        <f>'Raw Plate Reader Measurements'!$P$28</f>
        <v>0.46300000000000002</v>
      </c>
      <c r="D53" s="27">
        <f>'Raw Plate Reader Measurements'!$P$29</f>
        <v>0.3362</v>
      </c>
      <c r="E53" s="27">
        <f>'Raw Plate Reader Measurements'!$P$30</f>
        <v>0.505</v>
      </c>
      <c r="F53" s="3"/>
      <c r="G53" s="3"/>
      <c r="I53" s="27">
        <f>'Raw Plate Reader Measurements'!$E$27</f>
        <v>750</v>
      </c>
      <c r="J53" s="27">
        <f>'Raw Plate Reader Measurements'!$E$28</f>
        <v>686</v>
      </c>
      <c r="K53" s="27">
        <f>'Raw Plate Reader Measurements'!$E$29</f>
        <v>704</v>
      </c>
      <c r="L53" s="27">
        <f>'Raw Plate Reader Measurements'!$E$30</f>
        <v>703</v>
      </c>
      <c r="M53" s="3"/>
      <c r="N53" s="3"/>
      <c r="P53" s="4">
        <f t="shared" si="250"/>
        <v>0.26244999999999996</v>
      </c>
      <c r="Q53" s="4">
        <f t="shared" si="251"/>
        <v>0.34425</v>
      </c>
      <c r="R53" s="4">
        <f t="shared" si="252"/>
        <v>0.21744999999999998</v>
      </c>
      <c r="S53" s="4">
        <f t="shared" si="253"/>
        <v>0.38624999999999998</v>
      </c>
      <c r="T53" s="4" t="str">
        <f t="shared" si="254"/>
        <v>---</v>
      </c>
      <c r="U53" s="4" t="str">
        <f t="shared" si="255"/>
        <v>---</v>
      </c>
      <c r="W53" s="4">
        <f t="shared" si="256"/>
        <v>491.25</v>
      </c>
      <c r="X53" s="4">
        <f t="shared" si="257"/>
        <v>427.25</v>
      </c>
      <c r="Y53" s="4">
        <f t="shared" si="258"/>
        <v>445.25</v>
      </c>
      <c r="Z53" s="4">
        <f t="shared" si="259"/>
        <v>444.25</v>
      </c>
      <c r="AA53" s="4" t="str">
        <f t="shared" si="260"/>
        <v>---</v>
      </c>
      <c r="AB53" s="4" t="str">
        <f t="shared" si="261"/>
        <v>---</v>
      </c>
      <c r="AD53" s="15">
        <f t="shared" si="262"/>
        <v>1.7880399404485277</v>
      </c>
      <c r="AE53" s="15">
        <f t="shared" si="263"/>
        <v>1.1855758707986033</v>
      </c>
      <c r="AF53" s="15">
        <f t="shared" si="264"/>
        <v>1.9559860158013458</v>
      </c>
      <c r="AG53" s="15">
        <f t="shared" si="265"/>
        <v>1.0987026535540401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1.5070761201506291</v>
      </c>
      <c r="AL53" s="15">
        <f t="shared" si="274"/>
        <v>0.42840481684307991</v>
      </c>
      <c r="AM53" s="15">
        <f t="shared" si="275"/>
        <v>1.4609593142905406</v>
      </c>
      <c r="AN53" s="14">
        <f t="shared" si="276"/>
        <v>1.3352673866025644</v>
      </c>
      <c r="AP53" s="15">
        <f t="shared" si="277"/>
        <v>0.58112001456029239</v>
      </c>
      <c r="AQ53" s="15">
        <f t="shared" si="268"/>
        <v>0.17022862346206605</v>
      </c>
      <c r="AR53" s="15">
        <f t="shared" si="269"/>
        <v>0.67089442220125362</v>
      </c>
      <c r="AS53" s="15">
        <f t="shared" si="270"/>
        <v>9.4130077897935385E-2</v>
      </c>
      <c r="AT53" s="15" t="str">
        <f t="shared" si="271"/>
        <v>---</v>
      </c>
      <c r="AU53" s="15" t="str">
        <f t="shared" si="272"/>
        <v>---</v>
      </c>
    </row>
    <row r="54" spans="1:47" x14ac:dyDescent="0.25">
      <c r="A54" t="s">
        <v>50</v>
      </c>
      <c r="B54" s="27">
        <f>'Raw Plate Reader Measurements'!$P$31</f>
        <v>0.436</v>
      </c>
      <c r="C54" s="27">
        <f>'Raw Plate Reader Measurements'!$P$32</f>
        <v>0.35920000000000002</v>
      </c>
      <c r="D54" s="27">
        <f>'Raw Plate Reader Measurements'!$P$33</f>
        <v>0.39040000000000002</v>
      </c>
      <c r="E54" s="27">
        <f>'Raw Plate Reader Measurements'!$P$34</f>
        <v>0.43630000000000002</v>
      </c>
      <c r="F54" s="3"/>
      <c r="G54" s="3"/>
      <c r="I54" s="27">
        <f>'Raw Plate Reader Measurements'!$E$31</f>
        <v>865</v>
      </c>
      <c r="J54" s="27">
        <f>'Raw Plate Reader Measurements'!$E$32</f>
        <v>917</v>
      </c>
      <c r="K54" s="27">
        <f>'Raw Plate Reader Measurements'!$E$33</f>
        <v>808</v>
      </c>
      <c r="L54" s="27">
        <f>'Raw Plate Reader Measurements'!$E$34</f>
        <v>841</v>
      </c>
      <c r="M54" s="3"/>
      <c r="N54" s="3"/>
      <c r="P54" s="4">
        <f t="shared" si="250"/>
        <v>0.31724999999999998</v>
      </c>
      <c r="Q54" s="4">
        <f t="shared" si="251"/>
        <v>0.24045</v>
      </c>
      <c r="R54" s="4">
        <f t="shared" si="252"/>
        <v>0.27165</v>
      </c>
      <c r="S54" s="4">
        <f t="shared" si="253"/>
        <v>0.31755</v>
      </c>
      <c r="T54" s="4" t="str">
        <f t="shared" si="254"/>
        <v>---</v>
      </c>
      <c r="U54" s="4" t="str">
        <f t="shared" si="255"/>
        <v>---</v>
      </c>
      <c r="W54" s="4">
        <f t="shared" si="256"/>
        <v>606.25</v>
      </c>
      <c r="X54" s="4">
        <f t="shared" si="257"/>
        <v>658.25</v>
      </c>
      <c r="Y54" s="4">
        <f t="shared" si="258"/>
        <v>549.25</v>
      </c>
      <c r="Z54" s="4">
        <f t="shared" si="259"/>
        <v>582.25</v>
      </c>
      <c r="AA54" s="4" t="str">
        <f t="shared" si="260"/>
        <v>---</v>
      </c>
      <c r="AB54" s="4" t="str">
        <f t="shared" si="261"/>
        <v>---</v>
      </c>
      <c r="AD54" s="15">
        <f t="shared" si="262"/>
        <v>1.8254559194877837</v>
      </c>
      <c r="AE54" s="15">
        <f t="shared" si="263"/>
        <v>2.6150940690236664</v>
      </c>
      <c r="AF54" s="15">
        <f t="shared" si="264"/>
        <v>1.9314416197845938</v>
      </c>
      <c r="AG54" s="15">
        <f t="shared" si="265"/>
        <v>1.7515341509664242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2.0308814398156172</v>
      </c>
      <c r="AL54" s="15">
        <f t="shared" si="274"/>
        <v>0.39641191796889569</v>
      </c>
      <c r="AM54" s="15">
        <f t="shared" si="275"/>
        <v>2.0046553402318672</v>
      </c>
      <c r="AN54" s="14">
        <f t="shared" si="276"/>
        <v>1.1992461999367343</v>
      </c>
      <c r="AP54" s="15">
        <f t="shared" si="277"/>
        <v>0.60182977473232591</v>
      </c>
      <c r="AQ54" s="15">
        <f t="shared" si="268"/>
        <v>0.96130006972787707</v>
      </c>
      <c r="AR54" s="15">
        <f t="shared" si="269"/>
        <v>0.65826667734231725</v>
      </c>
      <c r="AS54" s="15">
        <f t="shared" si="270"/>
        <v>0.56049206159059639</v>
      </c>
      <c r="AT54" s="15" t="str">
        <f t="shared" si="271"/>
        <v>---</v>
      </c>
      <c r="AU54" s="15" t="str">
        <f t="shared" si="272"/>
        <v>---</v>
      </c>
    </row>
    <row r="55" spans="1:47" x14ac:dyDescent="0.25">
      <c r="A55" t="s">
        <v>51</v>
      </c>
      <c r="B55" s="27">
        <f>'Raw Plate Reader Measurements'!$Q$27</f>
        <v>0.50019999999999998</v>
      </c>
      <c r="C55" s="27">
        <f>'Raw Plate Reader Measurements'!$Q$28</f>
        <v>0.43070000000000003</v>
      </c>
      <c r="D55" s="27">
        <f>'Raw Plate Reader Measurements'!$Q$29</f>
        <v>0.40350000000000003</v>
      </c>
      <c r="E55" s="27">
        <f>'Raw Plate Reader Measurements'!$Q$30</f>
        <v>0.55089999999999995</v>
      </c>
      <c r="F55" s="3"/>
      <c r="G55" s="3"/>
      <c r="I55" s="27">
        <f>'Raw Plate Reader Measurements'!$F$27</f>
        <v>271</v>
      </c>
      <c r="J55" s="27">
        <f>'Raw Plate Reader Measurements'!$F$28</f>
        <v>326</v>
      </c>
      <c r="K55" s="27">
        <f>'Raw Plate Reader Measurements'!$F$29</f>
        <v>277</v>
      </c>
      <c r="L55" s="27">
        <f>'Raw Plate Reader Measurements'!$F$30</f>
        <v>291</v>
      </c>
      <c r="M55" s="3"/>
      <c r="N55" s="3"/>
      <c r="P55" s="4">
        <f t="shared" si="250"/>
        <v>0.38144999999999996</v>
      </c>
      <c r="Q55" s="4">
        <f t="shared" si="251"/>
        <v>0.31195000000000001</v>
      </c>
      <c r="R55" s="4">
        <f t="shared" si="252"/>
        <v>0.28475</v>
      </c>
      <c r="S55" s="4">
        <f t="shared" si="253"/>
        <v>0.43214999999999992</v>
      </c>
      <c r="T55" s="4" t="str">
        <f t="shared" si="254"/>
        <v>---</v>
      </c>
      <c r="U55" s="4" t="str">
        <f t="shared" si="255"/>
        <v>---</v>
      </c>
      <c r="W55" s="4">
        <f t="shared" si="256"/>
        <v>12.25</v>
      </c>
      <c r="X55" s="4">
        <f t="shared" si="257"/>
        <v>67.25</v>
      </c>
      <c r="Y55" s="4">
        <f t="shared" si="258"/>
        <v>18.25</v>
      </c>
      <c r="Z55" s="4">
        <f t="shared" si="259"/>
        <v>32.25</v>
      </c>
      <c r="AA55" s="4" t="str">
        <f t="shared" si="260"/>
        <v>---</v>
      </c>
      <c r="AB55" s="4" t="str">
        <f t="shared" si="261"/>
        <v>---</v>
      </c>
      <c r="AD55" s="15">
        <f t="shared" si="262"/>
        <v>3.0677481214429987E-2</v>
      </c>
      <c r="AE55" s="15">
        <f t="shared" si="263"/>
        <v>0.20593422423705535</v>
      </c>
      <c r="AF55" s="15">
        <f t="shared" si="264"/>
        <v>6.122381181307162E-2</v>
      </c>
      <c r="AG55" s="15">
        <f t="shared" si="265"/>
        <v>7.1288000056316289E-2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9.2280879330218307E-2</v>
      </c>
      <c r="AL55" s="15">
        <f t="shared" si="274"/>
        <v>7.7711654833531929E-2</v>
      </c>
      <c r="AM55" s="15">
        <f t="shared" si="275"/>
        <v>7.2463825218811451E-2</v>
      </c>
      <c r="AN55" s="14">
        <f t="shared" si="276"/>
        <v>2.1969484381189517</v>
      </c>
      <c r="AP55" s="15">
        <f t="shared" si="277"/>
        <v>-3.4842264044703724</v>
      </c>
      <c r="AQ55" s="15">
        <f t="shared" si="268"/>
        <v>-1.5801984609997168</v>
      </c>
      <c r="AR55" s="15">
        <f t="shared" si="269"/>
        <v>-2.7932190832236614</v>
      </c>
      <c r="AS55" s="15">
        <f t="shared" si="270"/>
        <v>-2.6410272678817357</v>
      </c>
      <c r="AT55" s="15" t="str">
        <f t="shared" si="271"/>
        <v>---</v>
      </c>
      <c r="AU55" s="15" t="str">
        <f t="shared" si="272"/>
        <v>---</v>
      </c>
    </row>
    <row r="56" spans="1:47" x14ac:dyDescent="0.25">
      <c r="A56" t="s">
        <v>52</v>
      </c>
      <c r="B56" s="27">
        <f>'Raw Plate Reader Measurements'!$Q$31</f>
        <v>0.4274</v>
      </c>
      <c r="C56" s="27">
        <f>'Raw Plate Reader Measurements'!$Q$32</f>
        <v>0.38729999999999998</v>
      </c>
      <c r="D56" s="27">
        <f>'Raw Plate Reader Measurements'!$Q$33</f>
        <v>0.37219999999999998</v>
      </c>
      <c r="E56" s="27">
        <f>'Raw Plate Reader Measurements'!$Q$34</f>
        <v>0.3972</v>
      </c>
      <c r="F56" s="3"/>
      <c r="G56" s="3"/>
      <c r="I56" s="27">
        <f>'Raw Plate Reader Measurements'!$F$31</f>
        <v>235</v>
      </c>
      <c r="J56" s="27">
        <f>'Raw Plate Reader Measurements'!$F$32</f>
        <v>227</v>
      </c>
      <c r="K56" s="27">
        <f>'Raw Plate Reader Measurements'!$F$33</f>
        <v>241</v>
      </c>
      <c r="L56" s="27">
        <f>'Raw Plate Reader Measurements'!$F$34</f>
        <v>290</v>
      </c>
      <c r="M56" s="3"/>
      <c r="N56" s="3"/>
      <c r="P56" s="4">
        <f t="shared" si="250"/>
        <v>0.30864999999999998</v>
      </c>
      <c r="Q56" s="4">
        <f t="shared" si="251"/>
        <v>0.26854999999999996</v>
      </c>
      <c r="R56" s="4">
        <f t="shared" si="252"/>
        <v>0.25344999999999995</v>
      </c>
      <c r="S56" s="4">
        <f t="shared" si="253"/>
        <v>0.27844999999999998</v>
      </c>
      <c r="T56" s="4" t="str">
        <f t="shared" si="254"/>
        <v>---</v>
      </c>
      <c r="U56" s="4" t="str">
        <f t="shared" si="255"/>
        <v>---</v>
      </c>
      <c r="W56" s="4">
        <f t="shared" si="256"/>
        <v>-23.75</v>
      </c>
      <c r="X56" s="4">
        <f t="shared" si="257"/>
        <v>-31.75</v>
      </c>
      <c r="Y56" s="4">
        <f t="shared" si="258"/>
        <v>-17.75</v>
      </c>
      <c r="Z56" s="4">
        <f t="shared" si="259"/>
        <v>31.25</v>
      </c>
      <c r="AA56" s="4" t="str">
        <f t="shared" si="260"/>
        <v>---</v>
      </c>
      <c r="AB56" s="4" t="str">
        <f t="shared" si="261"/>
        <v>---</v>
      </c>
      <c r="AD56" s="15">
        <f t="shared" si="262"/>
        <v>-7.3505284360676035E-2</v>
      </c>
      <c r="AE56" s="15">
        <f t="shared" si="263"/>
        <v>-0.11293792449808142</v>
      </c>
      <c r="AF56" s="15">
        <f t="shared" si="264"/>
        <v>-6.69001807591037E-2</v>
      </c>
      <c r="AG56" s="15">
        <f t="shared" si="265"/>
        <v>0.10720721861584645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-3.6534042750503683E-2</v>
      </c>
      <c r="AL56" s="15">
        <f t="shared" si="274"/>
        <v>9.7959308574261772E-2</v>
      </c>
      <c r="AM56" s="15" t="e">
        <f t="shared" si="275"/>
        <v>#NUM!</v>
      </c>
      <c r="AN56" s="14" t="e">
        <f t="shared" si="276"/>
        <v>#NUM!</v>
      </c>
      <c r="AP56" s="15" t="e">
        <f t="shared" si="277"/>
        <v>#NUM!</v>
      </c>
      <c r="AQ56" s="15" t="e">
        <f t="shared" si="268"/>
        <v>#NUM!</v>
      </c>
      <c r="AR56" s="15" t="e">
        <f t="shared" si="269"/>
        <v>#NUM!</v>
      </c>
      <c r="AS56" s="15">
        <f t="shared" si="270"/>
        <v>-2.232991694778137</v>
      </c>
      <c r="AT56" s="15" t="str">
        <f t="shared" si="271"/>
        <v>---</v>
      </c>
      <c r="AU56" s="15" t="str">
        <f t="shared" si="272"/>
        <v>---</v>
      </c>
    </row>
    <row r="57" spans="1:47" x14ac:dyDescent="0.25">
      <c r="A57" t="s">
        <v>53</v>
      </c>
      <c r="B57" s="27">
        <f>'Raw Plate Reader Measurements'!$R$27</f>
        <v>0.2959</v>
      </c>
      <c r="C57" s="27">
        <f>'Raw Plate Reader Measurements'!$R$28</f>
        <v>0.3548</v>
      </c>
      <c r="D57" s="27">
        <f>'Raw Plate Reader Measurements'!$R$29</f>
        <v>0.28129999999999999</v>
      </c>
      <c r="E57" s="27">
        <f>'Raw Plate Reader Measurements'!$R$30</f>
        <v>0.30070000000000002</v>
      </c>
      <c r="F57" s="3"/>
      <c r="G57" s="3"/>
      <c r="I57" s="27">
        <f>'Raw Plate Reader Measurements'!$G$27</f>
        <v>802</v>
      </c>
      <c r="J57" s="27">
        <f>'Raw Plate Reader Measurements'!$G$28</f>
        <v>711</v>
      </c>
      <c r="K57" s="27">
        <f>'Raw Plate Reader Measurements'!$G$29</f>
        <v>668</v>
      </c>
      <c r="L57" s="27">
        <f>'Raw Plate Reader Measurements'!$G$30</f>
        <v>723</v>
      </c>
      <c r="M57" s="3"/>
      <c r="N57" s="3"/>
      <c r="P57" s="4">
        <f t="shared" si="250"/>
        <v>0.17714999999999997</v>
      </c>
      <c r="Q57" s="4">
        <f t="shared" si="251"/>
        <v>0.23604999999999998</v>
      </c>
      <c r="R57" s="4">
        <f t="shared" si="252"/>
        <v>0.16254999999999997</v>
      </c>
      <c r="S57" s="4">
        <f t="shared" si="253"/>
        <v>0.18195</v>
      </c>
      <c r="T57" s="4" t="str">
        <f t="shared" si="254"/>
        <v>---</v>
      </c>
      <c r="U57" s="4" t="str">
        <f t="shared" si="255"/>
        <v>---</v>
      </c>
      <c r="W57" s="4">
        <f t="shared" si="256"/>
        <v>543.25</v>
      </c>
      <c r="X57" s="4">
        <f t="shared" si="257"/>
        <v>452.25</v>
      </c>
      <c r="Y57" s="4">
        <f t="shared" si="258"/>
        <v>409.25</v>
      </c>
      <c r="Z57" s="4">
        <f t="shared" si="259"/>
        <v>464.25</v>
      </c>
      <c r="AA57" s="4" t="str">
        <f t="shared" si="260"/>
        <v>---</v>
      </c>
      <c r="AB57" s="4" t="str">
        <f t="shared" si="261"/>
        <v>---</v>
      </c>
      <c r="AD57" s="15">
        <f t="shared" si="262"/>
        <v>2.9294076252326118</v>
      </c>
      <c r="AE57" s="15">
        <f t="shared" si="263"/>
        <v>1.830188407292036</v>
      </c>
      <c r="AF57" s="15">
        <f t="shared" si="264"/>
        <v>2.405043542964231</v>
      </c>
      <c r="AG57" s="15">
        <f t="shared" si="265"/>
        <v>2.437367870021109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2.4005018613774971</v>
      </c>
      <c r="AL57" s="15">
        <f t="shared" si="274"/>
        <v>0.44958442752353417</v>
      </c>
      <c r="AM57" s="15">
        <f t="shared" si="275"/>
        <v>2.3677176322431421</v>
      </c>
      <c r="AN57" s="14">
        <f t="shared" si="276"/>
        <v>1.2138902985451274</v>
      </c>
      <c r="AP57" s="15">
        <f t="shared" si="277"/>
        <v>1.0748002269001879</v>
      </c>
      <c r="AQ57" s="15">
        <f t="shared" si="268"/>
        <v>0.60441891635823874</v>
      </c>
      <c r="AR57" s="15">
        <f t="shared" si="269"/>
        <v>0.87756800857646011</v>
      </c>
      <c r="AS57" s="15">
        <f t="shared" si="270"/>
        <v>0.89091871524977628</v>
      </c>
      <c r="AT57" s="15" t="str">
        <f t="shared" si="271"/>
        <v>---</v>
      </c>
      <c r="AU57" s="15" t="str">
        <f t="shared" si="272"/>
        <v>---</v>
      </c>
    </row>
    <row r="58" spans="1:47" x14ac:dyDescent="0.25">
      <c r="A58" t="s">
        <v>54</v>
      </c>
      <c r="B58" s="27">
        <f>'Raw Plate Reader Measurements'!$R$31</f>
        <v>0.40400000000000003</v>
      </c>
      <c r="C58" s="27">
        <f>'Raw Plate Reader Measurements'!$R$32</f>
        <v>0.28639999999999999</v>
      </c>
      <c r="D58" s="27">
        <f>'Raw Plate Reader Measurements'!$R$33</f>
        <v>0.29039999999999999</v>
      </c>
      <c r="E58" s="27">
        <f>'Raw Plate Reader Measurements'!$R$34</f>
        <v>0.36080000000000001</v>
      </c>
      <c r="F58" s="3"/>
      <c r="G58" s="3"/>
      <c r="I58" s="27">
        <f>'Raw Plate Reader Measurements'!$G$31</f>
        <v>690</v>
      </c>
      <c r="J58" s="27">
        <f>'Raw Plate Reader Measurements'!$G$32</f>
        <v>673</v>
      </c>
      <c r="K58" s="27">
        <f>'Raw Plate Reader Measurements'!$G$33</f>
        <v>701</v>
      </c>
      <c r="L58" s="27">
        <f>'Raw Plate Reader Measurements'!$G$34</f>
        <v>634</v>
      </c>
      <c r="M58" s="3"/>
      <c r="N58" s="3"/>
      <c r="P58" s="4">
        <f t="shared" si="250"/>
        <v>0.28525</v>
      </c>
      <c r="Q58" s="4">
        <f t="shared" si="251"/>
        <v>0.16764999999999997</v>
      </c>
      <c r="R58" s="4">
        <f t="shared" si="252"/>
        <v>0.17164999999999997</v>
      </c>
      <c r="S58" s="4">
        <f t="shared" si="253"/>
        <v>0.24204999999999999</v>
      </c>
      <c r="T58" s="4" t="str">
        <f t="shared" si="254"/>
        <v>---</v>
      </c>
      <c r="U58" s="4" t="str">
        <f t="shared" si="255"/>
        <v>---</v>
      </c>
      <c r="W58" s="4">
        <f t="shared" si="256"/>
        <v>431.25</v>
      </c>
      <c r="X58" s="4">
        <f t="shared" si="257"/>
        <v>414.25</v>
      </c>
      <c r="Y58" s="4">
        <f t="shared" si="258"/>
        <v>442.25</v>
      </c>
      <c r="Z58" s="4">
        <f t="shared" si="259"/>
        <v>375.25</v>
      </c>
      <c r="AA58" s="4" t="str">
        <f t="shared" si="260"/>
        <v>---</v>
      </c>
      <c r="AB58" s="4" t="str">
        <f t="shared" si="261"/>
        <v>---</v>
      </c>
      <c r="AD58" s="15">
        <f t="shared" si="262"/>
        <v>1.4441911667850578</v>
      </c>
      <c r="AE58" s="15">
        <f t="shared" si="263"/>
        <v>2.3603705571882427</v>
      </c>
      <c r="AF58" s="15">
        <f t="shared" si="264"/>
        <v>2.4611906876419387</v>
      </c>
      <c r="AG58" s="15">
        <f t="shared" si="265"/>
        <v>1.4809378850781989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1.9366725741733595</v>
      </c>
      <c r="AL58" s="15">
        <f t="shared" si="274"/>
        <v>0.54920283916337742</v>
      </c>
      <c r="AM58" s="15">
        <f t="shared" si="275"/>
        <v>1.8774645474730267</v>
      </c>
      <c r="AN58" s="14">
        <f t="shared" si="276"/>
        <v>1.3352818511227784</v>
      </c>
      <c r="AP58" s="15">
        <f t="shared" si="277"/>
        <v>0.36754941867851448</v>
      </c>
      <c r="AQ58" s="15">
        <f t="shared" si="268"/>
        <v>0.85881862246956475</v>
      </c>
      <c r="AR58" s="15">
        <f t="shared" si="269"/>
        <v>0.90064525221132363</v>
      </c>
      <c r="AS58" s="15">
        <f t="shared" si="270"/>
        <v>0.39267559320299811</v>
      </c>
      <c r="AT58" s="15" t="str">
        <f t="shared" si="271"/>
        <v>---</v>
      </c>
      <c r="AU58" s="15" t="str">
        <f t="shared" si="272"/>
        <v>---</v>
      </c>
    </row>
    <row r="59" spans="1:47" x14ac:dyDescent="0.25">
      <c r="A59" t="s">
        <v>55</v>
      </c>
      <c r="B59" s="27">
        <f>'Raw Plate Reader Measurements'!$S$27</f>
        <v>0.50119999999999998</v>
      </c>
      <c r="C59" s="27">
        <f>'Raw Plate Reader Measurements'!$S$28</f>
        <v>0.435</v>
      </c>
      <c r="D59" s="27">
        <f>'Raw Plate Reader Measurements'!$S$29</f>
        <v>0.42559999999999998</v>
      </c>
      <c r="E59" s="27">
        <f>'Raw Plate Reader Measurements'!$S$30</f>
        <v>0.4194</v>
      </c>
      <c r="F59" s="3"/>
      <c r="G59" s="3"/>
      <c r="I59" s="27">
        <f>'Raw Plate Reader Measurements'!$H$27</f>
        <v>357</v>
      </c>
      <c r="J59" s="27">
        <f>'Raw Plate Reader Measurements'!$H$28</f>
        <v>342</v>
      </c>
      <c r="K59" s="27">
        <f>'Raw Plate Reader Measurements'!$H$29</f>
        <v>319</v>
      </c>
      <c r="L59" s="27">
        <f>'Raw Plate Reader Measurements'!$H$30</f>
        <v>339</v>
      </c>
      <c r="M59" s="3"/>
      <c r="N59" s="3"/>
      <c r="P59" s="4">
        <f t="shared" si="250"/>
        <v>0.38244999999999996</v>
      </c>
      <c r="Q59" s="4">
        <f t="shared" si="251"/>
        <v>0.31624999999999998</v>
      </c>
      <c r="R59" s="4">
        <f t="shared" si="252"/>
        <v>0.30684999999999996</v>
      </c>
      <c r="S59" s="4">
        <f t="shared" si="253"/>
        <v>0.30064999999999997</v>
      </c>
      <c r="T59" s="4" t="str">
        <f t="shared" si="254"/>
        <v>---</v>
      </c>
      <c r="U59" s="4" t="str">
        <f t="shared" si="255"/>
        <v>---</v>
      </c>
      <c r="W59" s="4">
        <f t="shared" si="256"/>
        <v>98.25</v>
      </c>
      <c r="X59" s="4">
        <f t="shared" si="257"/>
        <v>83.25</v>
      </c>
      <c r="Y59" s="4">
        <f t="shared" si="258"/>
        <v>60.25</v>
      </c>
      <c r="Z59" s="4">
        <f t="shared" si="259"/>
        <v>80.25</v>
      </c>
      <c r="AA59" s="4" t="str">
        <f t="shared" si="260"/>
        <v>---</v>
      </c>
      <c r="AB59" s="4" t="str">
        <f t="shared" si="261"/>
        <v>---</v>
      </c>
      <c r="AD59" s="15">
        <f t="shared" si="262"/>
        <v>0.24540257935453838</v>
      </c>
      <c r="AE59" s="15">
        <f t="shared" si="263"/>
        <v>0.25146348921050948</v>
      </c>
      <c r="AF59" s="15">
        <f t="shared" si="264"/>
        <v>0.18756515185095959</v>
      </c>
      <c r="AG59" s="15">
        <f t="shared" si="265"/>
        <v>0.25497938087663302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0.23485265032316011</v>
      </c>
      <c r="AL59" s="15">
        <f t="shared" si="274"/>
        <v>3.1772177376015953E-2</v>
      </c>
      <c r="AM59" s="15">
        <f t="shared" si="275"/>
        <v>0.23307882440513777</v>
      </c>
      <c r="AN59" s="14">
        <f t="shared" si="276"/>
        <v>1.1568438763563562</v>
      </c>
      <c r="AP59" s="15">
        <f t="shared" si="277"/>
        <v>-1.4048552359433744</v>
      </c>
      <c r="AQ59" s="15">
        <f t="shared" si="268"/>
        <v>-1.380457472106047</v>
      </c>
      <c r="AR59" s="15">
        <f t="shared" si="269"/>
        <v>-1.6736290173892117</v>
      </c>
      <c r="AS59" s="15">
        <f t="shared" si="270"/>
        <v>-1.3665725964003224</v>
      </c>
      <c r="AT59" s="15" t="str">
        <f t="shared" si="271"/>
        <v>---</v>
      </c>
      <c r="AU59" s="15" t="str">
        <f t="shared" si="272"/>
        <v>---</v>
      </c>
    </row>
    <row r="60" spans="1:47" x14ac:dyDescent="0.25">
      <c r="A60" t="s">
        <v>56</v>
      </c>
      <c r="B60" s="27">
        <f>'Raw Plate Reader Measurements'!$S$31</f>
        <v>0.49180000000000001</v>
      </c>
      <c r="C60" s="27">
        <f>'Raw Plate Reader Measurements'!$S$32</f>
        <v>0.46739999999999998</v>
      </c>
      <c r="D60" s="27">
        <f>'Raw Plate Reader Measurements'!$S$33</f>
        <v>0.43109999999999998</v>
      </c>
      <c r="E60" s="27">
        <f>'Raw Plate Reader Measurements'!$S$34</f>
        <v>0.48630000000000001</v>
      </c>
      <c r="F60" s="3"/>
      <c r="G60" s="3"/>
      <c r="I60" s="27">
        <f>'Raw Plate Reader Measurements'!$H$31</f>
        <v>434</v>
      </c>
      <c r="J60" s="27">
        <f>'Raw Plate Reader Measurements'!$H$32</f>
        <v>421</v>
      </c>
      <c r="K60" s="27">
        <f>'Raw Plate Reader Measurements'!$H$33</f>
        <v>413</v>
      </c>
      <c r="L60" s="27">
        <f>'Raw Plate Reader Measurements'!$H$34</f>
        <v>390</v>
      </c>
      <c r="M60" s="3"/>
      <c r="N60" s="3"/>
      <c r="P60" s="4">
        <f t="shared" si="250"/>
        <v>0.37304999999999999</v>
      </c>
      <c r="Q60" s="4">
        <f t="shared" si="251"/>
        <v>0.34864999999999996</v>
      </c>
      <c r="R60" s="4">
        <f t="shared" si="252"/>
        <v>0.31234999999999996</v>
      </c>
      <c r="S60" s="4">
        <f t="shared" si="253"/>
        <v>0.36754999999999999</v>
      </c>
      <c r="T60" s="4" t="str">
        <f t="shared" si="254"/>
        <v>---</v>
      </c>
      <c r="U60" s="4" t="str">
        <f t="shared" si="255"/>
        <v>---</v>
      </c>
      <c r="W60" s="4">
        <f t="shared" si="256"/>
        <v>175.25</v>
      </c>
      <c r="X60" s="4">
        <f t="shared" si="257"/>
        <v>162.25</v>
      </c>
      <c r="Y60" s="4">
        <f t="shared" si="258"/>
        <v>154.25</v>
      </c>
      <c r="Z60" s="4">
        <f t="shared" si="259"/>
        <v>131.25</v>
      </c>
      <c r="AA60" s="4" t="str">
        <f t="shared" si="260"/>
        <v>---</v>
      </c>
      <c r="AB60" s="4" t="str">
        <f t="shared" si="261"/>
        <v>---</v>
      </c>
      <c r="AD60" s="15">
        <f t="shared" si="262"/>
        <v>0.44875800812826788</v>
      </c>
      <c r="AE60" s="15">
        <f t="shared" si="263"/>
        <v>0.44454554803510693</v>
      </c>
      <c r="AF60" s="15">
        <f t="shared" si="264"/>
        <v>0.4717423778338497</v>
      </c>
      <c r="AG60" s="15">
        <f t="shared" si="265"/>
        <v>0.34111758971309014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0.42654088092757869</v>
      </c>
      <c r="AL60" s="15">
        <f t="shared" si="274"/>
        <v>5.8189583212081598E-2</v>
      </c>
      <c r="AM60" s="15">
        <f t="shared" si="275"/>
        <v>0.42328645435571477</v>
      </c>
      <c r="AN60" s="14">
        <f t="shared" si="276"/>
        <v>1.1574524172981664</v>
      </c>
      <c r="AP60" s="15">
        <f t="shared" si="277"/>
        <v>-0.80127149392769392</v>
      </c>
      <c r="AQ60" s="15">
        <f t="shared" si="268"/>
        <v>-0.81070275900769051</v>
      </c>
      <c r="AR60" s="15">
        <f t="shared" si="269"/>
        <v>-0.75132225207895165</v>
      </c>
      <c r="AS60" s="15">
        <f t="shared" si="270"/>
        <v>-1.0755280232732334</v>
      </c>
      <c r="AT60" s="15" t="str">
        <f t="shared" si="271"/>
        <v>---</v>
      </c>
      <c r="AU60" s="15" t="str">
        <f t="shared" si="272"/>
        <v>---</v>
      </c>
    </row>
    <row r="61" spans="1:47" x14ac:dyDescent="0.25">
      <c r="A61" t="s">
        <v>57</v>
      </c>
      <c r="B61" s="27">
        <f>'Raw Plate Reader Measurements'!$T$27</f>
        <v>0.5615</v>
      </c>
      <c r="C61" s="27">
        <f>'Raw Plate Reader Measurements'!$T$28</f>
        <v>0.4466</v>
      </c>
      <c r="D61" s="27">
        <f>'Raw Plate Reader Measurements'!$T$29</f>
        <v>0.39610000000000001</v>
      </c>
      <c r="E61" s="27">
        <f>'Raw Plate Reader Measurements'!$T$30</f>
        <v>0.53159999999999996</v>
      </c>
      <c r="F61" s="3"/>
      <c r="G61" s="3"/>
      <c r="I61" s="27">
        <f>'Raw Plate Reader Measurements'!$I$27</f>
        <v>257</v>
      </c>
      <c r="J61" s="27">
        <f>'Raw Plate Reader Measurements'!$I$28</f>
        <v>316</v>
      </c>
      <c r="K61" s="27">
        <f>'Raw Plate Reader Measurements'!$I$29</f>
        <v>218</v>
      </c>
      <c r="L61" s="27">
        <f>'Raw Plate Reader Measurements'!$I$30</f>
        <v>243</v>
      </c>
      <c r="M61" s="3"/>
      <c r="N61" s="3"/>
      <c r="P61" s="4">
        <f t="shared" si="250"/>
        <v>0.44274999999999998</v>
      </c>
      <c r="Q61" s="4">
        <f t="shared" si="251"/>
        <v>0.32784999999999997</v>
      </c>
      <c r="R61" s="4">
        <f t="shared" si="252"/>
        <v>0.27734999999999999</v>
      </c>
      <c r="S61" s="4">
        <f t="shared" si="253"/>
        <v>0.41284999999999994</v>
      </c>
      <c r="T61" s="4" t="str">
        <f t="shared" si="254"/>
        <v>---</v>
      </c>
      <c r="U61" s="4" t="str">
        <f t="shared" si="255"/>
        <v>---</v>
      </c>
      <c r="W61" s="4">
        <f t="shared" si="256"/>
        <v>-1.75</v>
      </c>
      <c r="X61" s="4">
        <f t="shared" si="257"/>
        <v>57.25</v>
      </c>
      <c r="Y61" s="4">
        <f t="shared" si="258"/>
        <v>-40.75</v>
      </c>
      <c r="Z61" s="4">
        <f t="shared" si="259"/>
        <v>-15.75</v>
      </c>
      <c r="AA61" s="4" t="str">
        <f t="shared" si="260"/>
        <v>---</v>
      </c>
      <c r="AB61" s="4" t="str">
        <f t="shared" si="261"/>
        <v>---</v>
      </c>
      <c r="AD61" s="15">
        <f t="shared" si="262"/>
        <v>-3.7757280662238661E-3</v>
      </c>
      <c r="AE61" s="15">
        <f t="shared" si="263"/>
        <v>0.16680978875462266</v>
      </c>
      <c r="AF61" s="15">
        <f t="shared" si="264"/>
        <v>-0.14035266785920864</v>
      </c>
      <c r="AG61" s="15">
        <f t="shared" si="265"/>
        <v>-3.6442612115503342E-2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-3.4403048215782966E-3</v>
      </c>
      <c r="AL61" s="15">
        <f t="shared" si="274"/>
        <v>0.12756613227489599</v>
      </c>
      <c r="AM61" s="15" t="e">
        <f t="shared" si="275"/>
        <v>#NUM!</v>
      </c>
      <c r="AN61" s="14" t="e">
        <f t="shared" si="276"/>
        <v>#NUM!</v>
      </c>
      <c r="AP61" s="15" t="e">
        <f t="shared" si="277"/>
        <v>#NUM!</v>
      </c>
      <c r="AQ61" s="15">
        <f t="shared" si="268"/>
        <v>-1.7909011052001493</v>
      </c>
      <c r="AR61" s="15" t="e">
        <f t="shared" si="269"/>
        <v>#NUM!</v>
      </c>
      <c r="AS61" s="15" t="e">
        <f t="shared" si="270"/>
        <v>#NUM!</v>
      </c>
      <c r="AT61" s="15" t="str">
        <f t="shared" si="271"/>
        <v>---</v>
      </c>
      <c r="AU61" s="15" t="str">
        <f t="shared" si="272"/>
        <v>---</v>
      </c>
    </row>
    <row r="62" spans="1:47" x14ac:dyDescent="0.25">
      <c r="A62" t="s">
        <v>58</v>
      </c>
      <c r="B62" s="27">
        <f>'Raw Plate Reader Measurements'!$T$31</f>
        <v>0.42370000000000002</v>
      </c>
      <c r="C62" s="27">
        <f>'Raw Plate Reader Measurements'!$T$32</f>
        <v>0.45050000000000001</v>
      </c>
      <c r="D62" s="27">
        <f>'Raw Plate Reader Measurements'!$T$33</f>
        <v>0.37419999999999998</v>
      </c>
      <c r="E62" s="27">
        <f>'Raw Plate Reader Measurements'!$T$34</f>
        <v>0.48209999999999997</v>
      </c>
      <c r="F62" s="3"/>
      <c r="G62" s="3"/>
      <c r="I62" s="27">
        <f>'Raw Plate Reader Measurements'!$I$31</f>
        <v>305</v>
      </c>
      <c r="J62" s="27">
        <f>'Raw Plate Reader Measurements'!$I$32</f>
        <v>278</v>
      </c>
      <c r="K62" s="27">
        <f>'Raw Plate Reader Measurements'!$I$33</f>
        <v>292</v>
      </c>
      <c r="L62" s="27">
        <f>'Raw Plate Reader Measurements'!$I$34</f>
        <v>213</v>
      </c>
      <c r="M62" s="3"/>
      <c r="N62" s="3"/>
      <c r="P62" s="4">
        <f t="shared" si="250"/>
        <v>0.30495</v>
      </c>
      <c r="Q62" s="4">
        <f t="shared" si="251"/>
        <v>0.33174999999999999</v>
      </c>
      <c r="R62" s="4">
        <f t="shared" si="252"/>
        <v>0.25544999999999995</v>
      </c>
      <c r="S62" s="4">
        <f t="shared" si="253"/>
        <v>0.36334999999999995</v>
      </c>
      <c r="T62" s="4" t="str">
        <f t="shared" si="254"/>
        <v>---</v>
      </c>
      <c r="U62" s="4" t="str">
        <f t="shared" si="255"/>
        <v>---</v>
      </c>
      <c r="W62" s="4">
        <f t="shared" si="256"/>
        <v>46.25</v>
      </c>
      <c r="X62" s="4">
        <f t="shared" si="257"/>
        <v>19.25</v>
      </c>
      <c r="Y62" s="4">
        <f t="shared" si="258"/>
        <v>33.25</v>
      </c>
      <c r="Z62" s="4">
        <f t="shared" si="259"/>
        <v>-45.75</v>
      </c>
      <c r="AA62" s="4" t="str">
        <f t="shared" si="260"/>
        <v>---</v>
      </c>
      <c r="AB62" s="4" t="str">
        <f t="shared" si="261"/>
        <v>---</v>
      </c>
      <c r="AD62" s="15">
        <f t="shared" si="262"/>
        <v>0.14487862939794069</v>
      </c>
      <c r="AE62" s="15">
        <f t="shared" si="263"/>
        <v>5.542950901138443E-2</v>
      </c>
      <c r="AF62" s="15">
        <f t="shared" si="264"/>
        <v>0.12433888598587482</v>
      </c>
      <c r="AG62" s="15">
        <f t="shared" si="265"/>
        <v>-0.12027826733046566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5.1092189266183571E-2</v>
      </c>
      <c r="AL62" s="15">
        <f t="shared" si="274"/>
        <v>0.12048183911507195</v>
      </c>
      <c r="AM62" s="15" t="e">
        <f t="shared" si="275"/>
        <v>#NUM!</v>
      </c>
      <c r="AN62" s="14" t="e">
        <f t="shared" si="276"/>
        <v>#NUM!</v>
      </c>
      <c r="AP62" s="15">
        <f t="shared" si="277"/>
        <v>-1.9318589257089012</v>
      </c>
      <c r="AQ62" s="15">
        <f t="shared" si="268"/>
        <v>-2.8926431734033935</v>
      </c>
      <c r="AR62" s="15">
        <f t="shared" si="269"/>
        <v>-2.0847444895998137</v>
      </c>
      <c r="AS62" s="15" t="e">
        <f t="shared" si="270"/>
        <v>#NUM!</v>
      </c>
      <c r="AT62" s="15" t="str">
        <f t="shared" si="271"/>
        <v>---</v>
      </c>
      <c r="AU62" s="15" t="str">
        <f t="shared" si="272"/>
        <v>---</v>
      </c>
    </row>
    <row r="64" spans="1:47" x14ac:dyDescent="0.25">
      <c r="A64" s="24" t="s">
        <v>40</v>
      </c>
    </row>
    <row r="65" spans="1:47" x14ac:dyDescent="0.25">
      <c r="A65" t="s">
        <v>43</v>
      </c>
      <c r="B65" s="27">
        <f>'Raw Plate Reader Measurements'!$M$37</f>
        <v>0.52849999999999997</v>
      </c>
      <c r="C65" s="27">
        <f>'Raw Plate Reader Measurements'!$M$38</f>
        <v>0.49559999999999998</v>
      </c>
      <c r="D65" s="27">
        <f>'Raw Plate Reader Measurements'!$M$39</f>
        <v>0.47420000000000001</v>
      </c>
      <c r="E65" s="27">
        <f>'Raw Plate Reader Measurements'!$M$40</f>
        <v>0.50970000000000004</v>
      </c>
      <c r="F65" s="3"/>
      <c r="G65" s="3"/>
      <c r="I65" s="27">
        <f>'Raw Plate Reader Measurements'!$B$37</f>
        <v>50</v>
      </c>
      <c r="J65" s="27">
        <f>'Raw Plate Reader Measurements'!$B$38</f>
        <v>47</v>
      </c>
      <c r="K65" s="27">
        <f>'Raw Plate Reader Measurements'!$B$39</f>
        <v>49</v>
      </c>
      <c r="L65" s="27">
        <f>'Raw Plate Reader Measurements'!$B$40</f>
        <v>49</v>
      </c>
      <c r="M65" s="3"/>
      <c r="N65" s="3"/>
      <c r="P65" s="4">
        <f t="shared" ref="P65:P80" si="278">IF(ISBLANK(B65),"---", B65-$B$9)</f>
        <v>0.40974999999999995</v>
      </c>
      <c r="Q65" s="4">
        <f t="shared" ref="Q65:Q80" si="279">IF(ISBLANK(C65),"---", C65-$B$9)</f>
        <v>0.37684999999999996</v>
      </c>
      <c r="R65" s="4">
        <f t="shared" ref="R65:R80" si="280">IF(ISBLANK(D65),"---", D65-$B$9)</f>
        <v>0.35544999999999999</v>
      </c>
      <c r="S65" s="4">
        <f t="shared" ref="S65:S80" si="281">IF(ISBLANK(E65),"---", E65-$B$9)</f>
        <v>0.39095000000000002</v>
      </c>
      <c r="T65" s="4" t="str">
        <f t="shared" ref="T65:T80" si="282">IF(ISBLANK(F65),"---", F65-$B$9)</f>
        <v>---</v>
      </c>
      <c r="U65" s="4" t="str">
        <f t="shared" ref="U65:U80" si="283">IF(ISBLANK(G65),"---", G65-$B$9)</f>
        <v>---</v>
      </c>
      <c r="W65" s="4">
        <f t="shared" ref="W65:W80" si="284">IF(ISBLANK(I65),"---",I65-$I$9)</f>
        <v>-208.75</v>
      </c>
      <c r="X65" s="4">
        <f t="shared" ref="X65:X80" si="285">IF(ISBLANK(J65),"---",J65-$I$9)</f>
        <v>-211.75</v>
      </c>
      <c r="Y65" s="4">
        <f t="shared" ref="Y65:Y80" si="286">IF(ISBLANK(K65),"---",K65-$I$9)</f>
        <v>-209.75</v>
      </c>
      <c r="Z65" s="4">
        <f t="shared" ref="Z65:Z80" si="287">IF(ISBLANK(L65),"---",L65-$I$9)</f>
        <v>-209.75</v>
      </c>
      <c r="AA65" s="4" t="str">
        <f t="shared" ref="AA65:AA80" si="288">IF(ISBLANK(M65),"---",M65-$I$9)</f>
        <v>---</v>
      </c>
      <c r="AB65" s="4" t="str">
        <f t="shared" ref="AB65:AB80" si="289">IF(ISBLANK(N65),"---",N65-$I$9)</f>
        <v>---</v>
      </c>
      <c r="AD65" s="15">
        <f t="shared" ref="AD65:AD80" si="290">IF(AND(ISNUMBER(W65),ISNUMBER(P65)),(W65*$B$3)/(P65*$B$2),"---")</f>
        <v>-0.48666347323375408</v>
      </c>
      <c r="AE65" s="15">
        <f t="shared" ref="AE65:AE80" si="291">IF(AND(ISNUMBER(X65),ISNUMBER(Q65)),(X65*$B$3)/(Q65*$B$2),"---")</f>
        <v>-0.53675503717605055</v>
      </c>
      <c r="AF65" s="15">
        <f t="shared" ref="AF65:AF80" si="292">IF(AND(ISNUMBER(Y65),ISNUMBER(R65)),(Y65*$B$3)/(R65*$B$2),"---")</f>
        <v>-0.56369564596507349</v>
      </c>
      <c r="AG65" s="15">
        <f t="shared" ref="AG65:AG80" si="293">IF(AND(ISNUMBER(Z65),ISNUMBER(S65)),(Z65*$B$3)/(S65*$B$2),"---")</f>
        <v>-0.51250957247291296</v>
      </c>
      <c r="AH65" s="15" t="str">
        <f t="shared" ref="AH65:AH80" si="294">IF(AND(ISNUMBER(AA65),ISNUMBER(T65)),(AA65*$B$3)/(T65*$B$2),"---")</f>
        <v>---</v>
      </c>
      <c r="AI65" s="15" t="str">
        <f t="shared" ref="AI65:AI80" si="295">IF(AND(ISNUMBER(AB65),ISNUMBER(U65)),(AB65*$B$3)/(U65*$B$2),"---")</f>
        <v>---</v>
      </c>
      <c r="AK65" s="15">
        <f>AVERAGE(AD65:AI65)</f>
        <v>-0.52490593221194781</v>
      </c>
      <c r="AL65" s="15">
        <f>STDEV(AD65:AI65)</f>
        <v>3.2970686905078504E-2</v>
      </c>
      <c r="AM65" s="15" t="e">
        <f>GEOMEAN(AD65:AI65)</f>
        <v>#NUM!</v>
      </c>
      <c r="AN65" s="14" t="e">
        <f>EXP(STDEV(AP65:AU65))</f>
        <v>#NUM!</v>
      </c>
      <c r="AP65" s="15" t="e">
        <f>IF(ISNUMBER(AD65),LN(AD65),"---")</f>
        <v>#NUM!</v>
      </c>
      <c r="AQ65" s="15" t="e">
        <f t="shared" ref="AQ65:AQ80" si="296">IF(ISNUMBER(AE65),LN(AE65),"---")</f>
        <v>#NUM!</v>
      </c>
      <c r="AR65" s="15" t="e">
        <f t="shared" ref="AR65:AR80" si="297">IF(ISNUMBER(AF65),LN(AF65),"---")</f>
        <v>#NUM!</v>
      </c>
      <c r="AS65" s="15" t="e">
        <f t="shared" ref="AS65:AS80" si="298">IF(ISNUMBER(AG65),LN(AG65),"---")</f>
        <v>#NUM!</v>
      </c>
      <c r="AT65" s="15" t="str">
        <f t="shared" ref="AT65:AT80" si="299">IF(ISNUMBER(AH65),LN(AH65),"---")</f>
        <v>---</v>
      </c>
      <c r="AU65" s="15" t="str">
        <f t="shared" ref="AU65:AU80" si="300">IF(ISNUMBER(AI65),LN(AI65),"---")</f>
        <v>---</v>
      </c>
    </row>
    <row r="66" spans="1:47" x14ac:dyDescent="0.25">
      <c r="A66" t="s">
        <v>44</v>
      </c>
      <c r="B66" s="27">
        <f>'Raw Plate Reader Measurements'!$M$41</f>
        <v>0.5867</v>
      </c>
      <c r="C66" s="27">
        <f>'Raw Plate Reader Measurements'!$M$42</f>
        <v>0.50949999999999995</v>
      </c>
      <c r="D66" s="27">
        <f>'Raw Plate Reader Measurements'!$M$43</f>
        <v>0.46110000000000001</v>
      </c>
      <c r="E66" s="27">
        <f>'Raw Plate Reader Measurements'!$M$44</f>
        <v>0.53890000000000005</v>
      </c>
      <c r="F66" s="3"/>
      <c r="G66" s="3"/>
      <c r="I66" s="27">
        <f>'Raw Plate Reader Measurements'!$B$41</f>
        <v>48</v>
      </c>
      <c r="J66" s="27">
        <f>'Raw Plate Reader Measurements'!$B$42</f>
        <v>49</v>
      </c>
      <c r="K66" s="27">
        <f>'Raw Plate Reader Measurements'!$B$43</f>
        <v>46</v>
      </c>
      <c r="L66" s="27">
        <f>'Raw Plate Reader Measurements'!$B$44</f>
        <v>47</v>
      </c>
      <c r="M66" s="3"/>
      <c r="N66" s="3"/>
      <c r="P66" s="4">
        <f t="shared" si="278"/>
        <v>0.46794999999999998</v>
      </c>
      <c r="Q66" s="4">
        <f t="shared" si="279"/>
        <v>0.39074999999999993</v>
      </c>
      <c r="R66" s="4">
        <f t="shared" si="280"/>
        <v>0.34234999999999999</v>
      </c>
      <c r="S66" s="4">
        <f t="shared" si="281"/>
        <v>0.42015000000000002</v>
      </c>
      <c r="T66" s="4" t="str">
        <f t="shared" si="282"/>
        <v>---</v>
      </c>
      <c r="U66" s="4" t="str">
        <f t="shared" si="283"/>
        <v>---</v>
      </c>
      <c r="W66" s="4">
        <f t="shared" si="284"/>
        <v>-210.75</v>
      </c>
      <c r="X66" s="4">
        <f t="shared" si="285"/>
        <v>-209.75</v>
      </c>
      <c r="Y66" s="4">
        <f t="shared" si="286"/>
        <v>-212.75</v>
      </c>
      <c r="Z66" s="4">
        <f t="shared" si="287"/>
        <v>-211.75</v>
      </c>
      <c r="AA66" s="4" t="str">
        <f t="shared" si="288"/>
        <v>---</v>
      </c>
      <c r="AB66" s="4" t="str">
        <f t="shared" si="289"/>
        <v>---</v>
      </c>
      <c r="AD66" s="15">
        <f t="shared" si="290"/>
        <v>-0.43021877670486164</v>
      </c>
      <c r="AE66" s="15">
        <f t="shared" si="291"/>
        <v>-0.51277189343131258</v>
      </c>
      <c r="AF66" s="15">
        <f t="shared" si="292"/>
        <v>-0.59363632236176211</v>
      </c>
      <c r="AG66" s="15">
        <f t="shared" si="293"/>
        <v>-0.48143790493822353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-0.50451622435903998</v>
      </c>
      <c r="AL66" s="15">
        <f>STDEV(AD66:AI66)</f>
        <v>6.846718799313109E-2</v>
      </c>
      <c r="AM66" s="15" t="e">
        <f>GEOMEAN(AD66:AI66)</f>
        <v>#NUM!</v>
      </c>
      <c r="AN66" s="14" t="e">
        <f>EXP(STDEV(AP66:AU66))</f>
        <v>#NUM!</v>
      </c>
      <c r="AP66" s="15" t="e">
        <f>IF(ISNUMBER(AD66),LN(AD66),"---")</f>
        <v>#NUM!</v>
      </c>
      <c r="AQ66" s="15" t="e">
        <f t="shared" si="296"/>
        <v>#NUM!</v>
      </c>
      <c r="AR66" s="15" t="e">
        <f t="shared" si="297"/>
        <v>#NUM!</v>
      </c>
      <c r="AS66" s="15" t="e">
        <f t="shared" si="298"/>
        <v>#NUM!</v>
      </c>
      <c r="AT66" s="15" t="str">
        <f t="shared" si="299"/>
        <v>---</v>
      </c>
      <c r="AU66" s="15" t="str">
        <f t="shared" si="300"/>
        <v>---</v>
      </c>
    </row>
    <row r="67" spans="1:47" x14ac:dyDescent="0.25">
      <c r="A67" t="s">
        <v>45</v>
      </c>
      <c r="B67" s="27">
        <f>'Raw Plate Reader Measurements'!$N$37</f>
        <v>0.57709999999999995</v>
      </c>
      <c r="C67" s="27">
        <f>'Raw Plate Reader Measurements'!$N$38</f>
        <v>0.48320000000000002</v>
      </c>
      <c r="D67" s="27">
        <f>'Raw Plate Reader Measurements'!$N$39</f>
        <v>0.43809999999999999</v>
      </c>
      <c r="E67" s="27">
        <f>'Raw Plate Reader Measurements'!$N$40</f>
        <v>0.59409999999999996</v>
      </c>
      <c r="F67" s="3"/>
      <c r="G67" s="3"/>
      <c r="I67" s="27">
        <f>'Raw Plate Reader Measurements'!$C$37</f>
        <v>829</v>
      </c>
      <c r="J67" s="27">
        <f>'Raw Plate Reader Measurements'!$C$38</f>
        <v>792</v>
      </c>
      <c r="K67" s="27">
        <f>'Raw Plate Reader Measurements'!$C$39</f>
        <v>860</v>
      </c>
      <c r="L67" s="27">
        <f>'Raw Plate Reader Measurements'!$C$40</f>
        <v>803</v>
      </c>
      <c r="M67" s="3"/>
      <c r="N67" s="3"/>
      <c r="P67" s="4">
        <f t="shared" si="278"/>
        <v>0.45834999999999992</v>
      </c>
      <c r="Q67" s="4">
        <f t="shared" si="279"/>
        <v>0.36445</v>
      </c>
      <c r="R67" s="4">
        <f t="shared" si="280"/>
        <v>0.31934999999999997</v>
      </c>
      <c r="S67" s="4">
        <f t="shared" si="281"/>
        <v>0.47534999999999994</v>
      </c>
      <c r="T67" s="4" t="str">
        <f t="shared" si="282"/>
        <v>---</v>
      </c>
      <c r="U67" s="4" t="str">
        <f t="shared" si="283"/>
        <v>---</v>
      </c>
      <c r="W67" s="4">
        <f t="shared" si="284"/>
        <v>570.25</v>
      </c>
      <c r="X67" s="4">
        <f t="shared" si="285"/>
        <v>533.25</v>
      </c>
      <c r="Y67" s="4">
        <f t="shared" si="286"/>
        <v>601.25</v>
      </c>
      <c r="Z67" s="4">
        <f t="shared" si="287"/>
        <v>544.25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1.1884729120330149</v>
      </c>
      <c r="AE67" s="15">
        <f t="shared" si="291"/>
        <v>1.3977005592054077</v>
      </c>
      <c r="AF67" s="15">
        <f t="shared" si="292"/>
        <v>1.7984956770118248</v>
      </c>
      <c r="AG67" s="15">
        <f t="shared" si="293"/>
        <v>1.0937200378893697</v>
      </c>
      <c r="AH67" s="15" t="str">
        <f t="shared" si="294"/>
        <v>---</v>
      </c>
      <c r="AI67" s="15" t="str">
        <f t="shared" si="295"/>
        <v>---</v>
      </c>
      <c r="AJ67" s="12"/>
      <c r="AK67" s="15">
        <f t="shared" ref="AK67:AK80" si="301">AVERAGE(AD67:AI67)</f>
        <v>1.3695972965349044</v>
      </c>
      <c r="AL67" s="15">
        <f t="shared" ref="AL67:AL80" si="302">STDEV(AD67:AI67)</f>
        <v>0.31286734070923983</v>
      </c>
      <c r="AM67" s="15">
        <f t="shared" ref="AM67:AM80" si="303">GEOMEAN(AD67:AI67)</f>
        <v>1.3444812451609405</v>
      </c>
      <c r="AN67" s="14">
        <f t="shared" ref="AN67:AN80" si="304">EXP(STDEV(AP67:AU67))</f>
        <v>1.244920903169767</v>
      </c>
      <c r="AP67" s="15">
        <f t="shared" ref="AP67:AP80" si="305">IF(ISNUMBER(AD67),LN(AD67),"---")</f>
        <v>0.17266921583184267</v>
      </c>
      <c r="AQ67" s="15">
        <f t="shared" si="296"/>
        <v>0.33482842859836803</v>
      </c>
      <c r="AR67" s="15">
        <f t="shared" si="297"/>
        <v>0.58695058048750282</v>
      </c>
      <c r="AS67" s="15">
        <f t="shared" si="298"/>
        <v>8.9584764384747426E-2</v>
      </c>
      <c r="AT67" s="15" t="str">
        <f t="shared" si="299"/>
        <v>---</v>
      </c>
      <c r="AU67" s="15" t="str">
        <f t="shared" si="300"/>
        <v>---</v>
      </c>
    </row>
    <row r="68" spans="1:47" x14ac:dyDescent="0.25">
      <c r="A68" t="s">
        <v>46</v>
      </c>
      <c r="B68" s="27">
        <f>'Raw Plate Reader Measurements'!$N$41</f>
        <v>0.48</v>
      </c>
      <c r="C68" s="27">
        <f>'Raw Plate Reader Measurements'!$N$42</f>
        <v>0.49070000000000003</v>
      </c>
      <c r="D68" s="27">
        <f>'Raw Plate Reader Measurements'!$N$43</f>
        <v>0.48709999999999998</v>
      </c>
      <c r="E68" s="27">
        <f>'Raw Plate Reader Measurements'!$N$44</f>
        <v>0.58919999999999995</v>
      </c>
      <c r="F68" s="3"/>
      <c r="G68" s="3"/>
      <c r="I68" s="27">
        <f>'Raw Plate Reader Measurements'!$C$41</f>
        <v>923</v>
      </c>
      <c r="J68" s="27">
        <f>'Raw Plate Reader Measurements'!$C$42</f>
        <v>838</v>
      </c>
      <c r="K68" s="27">
        <f>'Raw Plate Reader Measurements'!$C$43</f>
        <v>865</v>
      </c>
      <c r="L68" s="27">
        <f>'Raw Plate Reader Measurements'!$C$44</f>
        <v>867</v>
      </c>
      <c r="M68" s="3"/>
      <c r="N68" s="3"/>
      <c r="P68" s="4">
        <f t="shared" si="278"/>
        <v>0.36124999999999996</v>
      </c>
      <c r="Q68" s="4">
        <f t="shared" si="279"/>
        <v>0.37195</v>
      </c>
      <c r="R68" s="4">
        <f t="shared" si="280"/>
        <v>0.36834999999999996</v>
      </c>
      <c r="S68" s="4">
        <f t="shared" si="281"/>
        <v>0.47044999999999992</v>
      </c>
      <c r="T68" s="4" t="str">
        <f t="shared" si="282"/>
        <v>---</v>
      </c>
      <c r="U68" s="4" t="str">
        <f t="shared" si="283"/>
        <v>---</v>
      </c>
      <c r="W68" s="4">
        <f t="shared" si="284"/>
        <v>664.25</v>
      </c>
      <c r="X68" s="4">
        <f t="shared" si="285"/>
        <v>579.25</v>
      </c>
      <c r="Y68" s="4">
        <f t="shared" si="286"/>
        <v>606.25</v>
      </c>
      <c r="Z68" s="4">
        <f t="shared" si="287"/>
        <v>608.25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1.7564869871315389</v>
      </c>
      <c r="AE68" s="15">
        <f t="shared" si="291"/>
        <v>1.4876566528757202</v>
      </c>
      <c r="AF68" s="15">
        <f t="shared" si="292"/>
        <v>1.5722163443939172</v>
      </c>
      <c r="AG68" s="15">
        <f t="shared" si="293"/>
        <v>1.2350651692188515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1.5128562884050067</v>
      </c>
      <c r="AL68" s="15">
        <f t="shared" si="302"/>
        <v>0.21655058003346678</v>
      </c>
      <c r="AM68" s="15">
        <f t="shared" si="303"/>
        <v>1.5008505772281644</v>
      </c>
      <c r="AN68" s="14">
        <f t="shared" si="304"/>
        <v>1.1585330052460956</v>
      </c>
      <c r="AP68" s="15">
        <f t="shared" si="305"/>
        <v>0.563315784288411</v>
      </c>
      <c r="AQ68" s="15">
        <f t="shared" si="296"/>
        <v>0.39720216575026512</v>
      </c>
      <c r="AR68" s="15">
        <f t="shared" si="297"/>
        <v>0.45248630819800034</v>
      </c>
      <c r="AS68" s="15">
        <f t="shared" si="298"/>
        <v>0.2111237372859873</v>
      </c>
      <c r="AT68" s="15" t="str">
        <f t="shared" si="299"/>
        <v>---</v>
      </c>
      <c r="AU68" s="15" t="str">
        <f t="shared" si="300"/>
        <v>---</v>
      </c>
    </row>
    <row r="69" spans="1:47" x14ac:dyDescent="0.25">
      <c r="A69" t="s">
        <v>49</v>
      </c>
      <c r="B69" s="27">
        <f>'Raw Plate Reader Measurements'!$O$37</f>
        <v>0.53059999999999996</v>
      </c>
      <c r="C69" s="27">
        <f>'Raw Plate Reader Measurements'!$O$38</f>
        <v>0.50290000000000001</v>
      </c>
      <c r="D69" s="27">
        <f>'Raw Plate Reader Measurements'!$O$39</f>
        <v>0.48130000000000001</v>
      </c>
      <c r="E69" s="27">
        <f>'Raw Plate Reader Measurements'!$O$40</f>
        <v>0.6532</v>
      </c>
      <c r="F69" s="3"/>
      <c r="G69" s="3"/>
      <c r="I69" s="27">
        <f>'Raw Plate Reader Measurements'!$D$37</f>
        <v>1442</v>
      </c>
      <c r="J69" s="27">
        <f>'Raw Plate Reader Measurements'!$D$38</f>
        <v>1339</v>
      </c>
      <c r="K69" s="27">
        <f>'Raw Plate Reader Measurements'!$D$39</f>
        <v>1451</v>
      </c>
      <c r="L69" s="27">
        <f>'Raw Plate Reader Measurements'!$D$40</f>
        <v>1373</v>
      </c>
      <c r="M69" s="3"/>
      <c r="N69" s="3"/>
      <c r="P69" s="4">
        <f t="shared" si="278"/>
        <v>0.41184999999999994</v>
      </c>
      <c r="Q69" s="4">
        <f t="shared" si="279"/>
        <v>0.38414999999999999</v>
      </c>
      <c r="R69" s="4">
        <f t="shared" si="280"/>
        <v>0.36254999999999998</v>
      </c>
      <c r="S69" s="4">
        <f t="shared" si="281"/>
        <v>0.53444999999999998</v>
      </c>
      <c r="T69" s="4" t="str">
        <f t="shared" si="282"/>
        <v>---</v>
      </c>
      <c r="U69" s="4" t="str">
        <f t="shared" si="283"/>
        <v>---</v>
      </c>
      <c r="W69" s="4">
        <f t="shared" si="284"/>
        <v>1183.25</v>
      </c>
      <c r="X69" s="4">
        <f t="shared" si="285"/>
        <v>1080.25</v>
      </c>
      <c r="Y69" s="4">
        <f t="shared" si="286"/>
        <v>1192.25</v>
      </c>
      <c r="Z69" s="4">
        <f t="shared" si="287"/>
        <v>1114.25</v>
      </c>
      <c r="AA69" s="4" t="str">
        <f t="shared" si="288"/>
        <v>---</v>
      </c>
      <c r="AB69" s="4" t="str">
        <f t="shared" si="289"/>
        <v>---</v>
      </c>
      <c r="AD69" s="15">
        <f t="shared" si="290"/>
        <v>2.7444711649700761</v>
      </c>
      <c r="AE69" s="15">
        <f t="shared" si="291"/>
        <v>2.6862391035147675</v>
      </c>
      <c r="AF69" s="15">
        <f t="shared" si="292"/>
        <v>3.1413812773402765</v>
      </c>
      <c r="AG69" s="15">
        <f t="shared" si="293"/>
        <v>1.9915755719727859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2.6409167794494768</v>
      </c>
      <c r="AL69" s="15">
        <f t="shared" si="302"/>
        <v>0.47780272818936365</v>
      </c>
      <c r="AM69" s="15">
        <f t="shared" si="303"/>
        <v>2.6060347061930358</v>
      </c>
      <c r="AN69" s="14">
        <f t="shared" si="304"/>
        <v>1.2119033963877319</v>
      </c>
      <c r="AP69" s="15">
        <f t="shared" si="305"/>
        <v>1.0095884024742299</v>
      </c>
      <c r="AQ69" s="15">
        <f t="shared" si="296"/>
        <v>0.98814211257352857</v>
      </c>
      <c r="AR69" s="15">
        <f t="shared" si="297"/>
        <v>1.144662600435862</v>
      </c>
      <c r="AS69" s="15">
        <f t="shared" si="298"/>
        <v>0.68892607018184027</v>
      </c>
      <c r="AT69" s="15" t="str">
        <f t="shared" si="299"/>
        <v>---</v>
      </c>
      <c r="AU69" s="15" t="str">
        <f t="shared" si="300"/>
        <v>---</v>
      </c>
    </row>
    <row r="70" spans="1:47" x14ac:dyDescent="0.25">
      <c r="A70" t="s">
        <v>47</v>
      </c>
      <c r="B70" s="27">
        <f>'Raw Plate Reader Measurements'!$O$41</f>
        <v>0.54330000000000001</v>
      </c>
      <c r="C70" s="27">
        <f>'Raw Plate Reader Measurements'!$O$42</f>
        <v>0.49020000000000002</v>
      </c>
      <c r="D70" s="27">
        <f>'Raw Plate Reader Measurements'!$O$43</f>
        <v>0.41570000000000001</v>
      </c>
      <c r="E70" s="27">
        <f>'Raw Plate Reader Measurements'!$O$44</f>
        <v>0.57789999999999997</v>
      </c>
      <c r="F70" s="3"/>
      <c r="G70" s="3"/>
      <c r="I70" s="27">
        <f>'Raw Plate Reader Measurements'!$D$41</f>
        <v>1004</v>
      </c>
      <c r="J70" s="27">
        <f>'Raw Plate Reader Measurements'!$D$42</f>
        <v>962</v>
      </c>
      <c r="K70" s="27">
        <f>'Raw Plate Reader Measurements'!$D$43</f>
        <v>958</v>
      </c>
      <c r="L70" s="27">
        <f>'Raw Plate Reader Measurements'!$D$44</f>
        <v>997</v>
      </c>
      <c r="M70" s="3"/>
      <c r="N70" s="3"/>
      <c r="P70" s="4">
        <f t="shared" si="278"/>
        <v>0.42454999999999998</v>
      </c>
      <c r="Q70" s="4">
        <f t="shared" si="279"/>
        <v>0.37145</v>
      </c>
      <c r="R70" s="4">
        <f t="shared" si="280"/>
        <v>0.29694999999999999</v>
      </c>
      <c r="S70" s="4">
        <f t="shared" si="281"/>
        <v>0.45914999999999995</v>
      </c>
      <c r="T70" s="4" t="str">
        <f t="shared" si="282"/>
        <v>---</v>
      </c>
      <c r="U70" s="4" t="str">
        <f t="shared" si="283"/>
        <v>---</v>
      </c>
      <c r="W70" s="4">
        <f t="shared" si="284"/>
        <v>745.25</v>
      </c>
      <c r="X70" s="4">
        <f t="shared" si="285"/>
        <v>703.25</v>
      </c>
      <c r="Y70" s="4">
        <f t="shared" si="286"/>
        <v>699.25</v>
      </c>
      <c r="Z70" s="4">
        <f t="shared" si="287"/>
        <v>738.25</v>
      </c>
      <c r="AA70" s="4" t="str">
        <f t="shared" si="288"/>
        <v>---</v>
      </c>
      <c r="AB70" s="4" t="str">
        <f t="shared" si="289"/>
        <v>---</v>
      </c>
      <c r="AD70" s="15">
        <f t="shared" si="290"/>
        <v>1.6768505932455402</v>
      </c>
      <c r="AE70" s="15">
        <f t="shared" si="291"/>
        <v>1.8085503646000789</v>
      </c>
      <c r="AF70" s="15">
        <f t="shared" si="292"/>
        <v>2.2494190810832828</v>
      </c>
      <c r="AG70" s="15">
        <f t="shared" si="293"/>
        <v>1.5359253075402628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1.8176863366172911</v>
      </c>
      <c r="AL70" s="15">
        <f t="shared" si="302"/>
        <v>0.30859931558924786</v>
      </c>
      <c r="AM70" s="15">
        <f t="shared" si="303"/>
        <v>1.7991458105845648</v>
      </c>
      <c r="AN70" s="14">
        <f t="shared" si="304"/>
        <v>1.1772602726829533</v>
      </c>
      <c r="AP70" s="15">
        <f t="shared" si="305"/>
        <v>0.51691738718793834</v>
      </c>
      <c r="AQ70" s="15">
        <f t="shared" si="296"/>
        <v>0.592525620847281</v>
      </c>
      <c r="AR70" s="15">
        <f t="shared" si="297"/>
        <v>0.81067199669532997</v>
      </c>
      <c r="AS70" s="15">
        <f t="shared" si="298"/>
        <v>0.42913300563963086</v>
      </c>
      <c r="AT70" s="15" t="str">
        <f t="shared" si="299"/>
        <v>---</v>
      </c>
      <c r="AU70" s="15" t="str">
        <f t="shared" si="300"/>
        <v>---</v>
      </c>
    </row>
    <row r="71" spans="1:47" x14ac:dyDescent="0.25">
      <c r="A71" t="s">
        <v>48</v>
      </c>
      <c r="B71" s="27">
        <f>'Raw Plate Reader Measurements'!$P$37</f>
        <v>0.59609999999999996</v>
      </c>
      <c r="C71" s="27">
        <f>'Raw Plate Reader Measurements'!$P$38</f>
        <v>0.51900000000000002</v>
      </c>
      <c r="D71" s="27">
        <f>'Raw Plate Reader Measurements'!$P$39</f>
        <v>0.44829999999999998</v>
      </c>
      <c r="E71" s="27">
        <f>'Raw Plate Reader Measurements'!$P$40</f>
        <v>0.52600000000000002</v>
      </c>
      <c r="F71" s="3"/>
      <c r="G71" s="3"/>
      <c r="I71" s="27">
        <f>'Raw Plate Reader Measurements'!$E$37</f>
        <v>761</v>
      </c>
      <c r="J71" s="27">
        <f>'Raw Plate Reader Measurements'!$E$38</f>
        <v>791</v>
      </c>
      <c r="K71" s="27">
        <f>'Raw Plate Reader Measurements'!$E$39</f>
        <v>726</v>
      </c>
      <c r="L71" s="27">
        <f>'Raw Plate Reader Measurements'!$E$40</f>
        <v>824</v>
      </c>
      <c r="M71" s="3"/>
      <c r="N71" s="3"/>
      <c r="P71" s="4">
        <f t="shared" si="278"/>
        <v>0.47734999999999994</v>
      </c>
      <c r="Q71" s="4">
        <f t="shared" si="279"/>
        <v>0.40024999999999999</v>
      </c>
      <c r="R71" s="4">
        <f t="shared" si="280"/>
        <v>0.32954999999999995</v>
      </c>
      <c r="S71" s="4">
        <f t="shared" si="281"/>
        <v>0.40725</v>
      </c>
      <c r="T71" s="4" t="str">
        <f t="shared" si="282"/>
        <v>---</v>
      </c>
      <c r="U71" s="4" t="str">
        <f t="shared" si="283"/>
        <v>---</v>
      </c>
      <c r="W71" s="4">
        <f t="shared" si="284"/>
        <v>502.25</v>
      </c>
      <c r="X71" s="4">
        <f t="shared" si="285"/>
        <v>532.25</v>
      </c>
      <c r="Y71" s="4">
        <f t="shared" si="286"/>
        <v>467.25</v>
      </c>
      <c r="Z71" s="4">
        <f t="shared" si="287"/>
        <v>565.25</v>
      </c>
      <c r="AA71" s="4" t="str">
        <f t="shared" si="288"/>
        <v>---</v>
      </c>
      <c r="AB71" s="4" t="str">
        <f t="shared" si="289"/>
        <v>---</v>
      </c>
      <c r="AD71" s="15">
        <f t="shared" si="290"/>
        <v>1.005088370334172</v>
      </c>
      <c r="AE71" s="15">
        <f t="shared" si="291"/>
        <v>1.2702978378554808</v>
      </c>
      <c r="AF71" s="15">
        <f t="shared" si="292"/>
        <v>1.3544071053030031</v>
      </c>
      <c r="AG71" s="15">
        <f t="shared" si="293"/>
        <v>1.3258692774132823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1.2389156477264847</v>
      </c>
      <c r="AL71" s="15">
        <f t="shared" si="302"/>
        <v>0.15974901981843218</v>
      </c>
      <c r="AM71" s="15">
        <f t="shared" si="303"/>
        <v>1.2305235632439955</v>
      </c>
      <c r="AN71" s="14">
        <f t="shared" si="304"/>
        <v>1.1474230906936072</v>
      </c>
      <c r="AP71" s="15">
        <f t="shared" si="305"/>
        <v>5.0754683261315051E-3</v>
      </c>
      <c r="AQ71" s="15">
        <f t="shared" si="296"/>
        <v>0.23925139097189477</v>
      </c>
      <c r="AR71" s="15">
        <f t="shared" si="297"/>
        <v>0.30336379791207324</v>
      </c>
      <c r="AS71" s="15">
        <f t="shared" si="298"/>
        <v>0.28206830275105466</v>
      </c>
      <c r="AT71" s="15" t="str">
        <f t="shared" si="299"/>
        <v>---</v>
      </c>
      <c r="AU71" s="15" t="str">
        <f t="shared" si="300"/>
        <v>---</v>
      </c>
    </row>
    <row r="72" spans="1:47" x14ac:dyDescent="0.25">
      <c r="A72" t="s">
        <v>50</v>
      </c>
      <c r="B72" s="27">
        <f>'Raw Plate Reader Measurements'!$P$41</f>
        <v>0.54010000000000002</v>
      </c>
      <c r="C72" s="27">
        <f>'Raw Plate Reader Measurements'!$P$42</f>
        <v>0.53029999999999999</v>
      </c>
      <c r="D72" s="27">
        <f>'Raw Plate Reader Measurements'!$P$43</f>
        <v>0.49540000000000001</v>
      </c>
      <c r="E72" s="27">
        <f>'Raw Plate Reader Measurements'!$P$44</f>
        <v>0.59499999999999997</v>
      </c>
      <c r="F72" s="3"/>
      <c r="G72" s="3"/>
      <c r="I72" s="27">
        <f>'Raw Plate Reader Measurements'!$E$41</f>
        <v>1023</v>
      </c>
      <c r="J72" s="27">
        <f>'Raw Plate Reader Measurements'!$E$42</f>
        <v>964</v>
      </c>
      <c r="K72" s="27">
        <f>'Raw Plate Reader Measurements'!$E$43</f>
        <v>994</v>
      </c>
      <c r="L72" s="27">
        <f>'Raw Plate Reader Measurements'!$E$44</f>
        <v>980</v>
      </c>
      <c r="M72" s="3"/>
      <c r="N72" s="3"/>
      <c r="P72" s="4">
        <f t="shared" si="278"/>
        <v>0.42135</v>
      </c>
      <c r="Q72" s="4">
        <f t="shared" si="279"/>
        <v>0.41154999999999997</v>
      </c>
      <c r="R72" s="4">
        <f t="shared" si="280"/>
        <v>0.37664999999999998</v>
      </c>
      <c r="S72" s="4">
        <f t="shared" si="281"/>
        <v>0.47624999999999995</v>
      </c>
      <c r="T72" s="4" t="str">
        <f t="shared" si="282"/>
        <v>---</v>
      </c>
      <c r="U72" s="4" t="str">
        <f t="shared" si="283"/>
        <v>---</v>
      </c>
      <c r="W72" s="4">
        <f t="shared" si="284"/>
        <v>764.25</v>
      </c>
      <c r="X72" s="4">
        <f t="shared" si="285"/>
        <v>705.25</v>
      </c>
      <c r="Y72" s="4">
        <f t="shared" si="286"/>
        <v>735.25</v>
      </c>
      <c r="Z72" s="4">
        <f t="shared" si="287"/>
        <v>721.25</v>
      </c>
      <c r="AA72" s="4" t="str">
        <f t="shared" si="288"/>
        <v>---</v>
      </c>
      <c r="AB72" s="4" t="str">
        <f t="shared" si="289"/>
        <v>---</v>
      </c>
      <c r="AD72" s="15">
        <f t="shared" si="290"/>
        <v>1.7326613128675263</v>
      </c>
      <c r="AE72" s="15">
        <f t="shared" si="291"/>
        <v>1.6369737609821615</v>
      </c>
      <c r="AF72" s="15">
        <f t="shared" si="292"/>
        <v>1.8647400168720236</v>
      </c>
      <c r="AG72" s="15">
        <f t="shared" si="293"/>
        <v>1.4466786321139797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1.6702634307089226</v>
      </c>
      <c r="AL72" s="15">
        <f t="shared" si="302"/>
        <v>0.17589106717586225</v>
      </c>
      <c r="AM72" s="15">
        <f t="shared" si="303"/>
        <v>1.6631692184502189</v>
      </c>
      <c r="AN72" s="14">
        <f t="shared" si="304"/>
        <v>1.1131331023122135</v>
      </c>
      <c r="AP72" s="15">
        <f t="shared" si="305"/>
        <v>0.54965855762771143</v>
      </c>
      <c r="AQ72" s="15">
        <f t="shared" si="296"/>
        <v>0.49284926953858266</v>
      </c>
      <c r="AR72" s="15">
        <f t="shared" si="297"/>
        <v>0.62312164223753064</v>
      </c>
      <c r="AS72" s="15">
        <f t="shared" si="298"/>
        <v>0.36927033045652863</v>
      </c>
      <c r="AT72" s="15" t="str">
        <f t="shared" si="299"/>
        <v>---</v>
      </c>
      <c r="AU72" s="15" t="str">
        <f t="shared" si="300"/>
        <v>---</v>
      </c>
    </row>
    <row r="73" spans="1:47" x14ac:dyDescent="0.25">
      <c r="A73" t="s">
        <v>51</v>
      </c>
      <c r="B73" s="27">
        <f>'Raw Plate Reader Measurements'!$Q$37</f>
        <v>0.54469999999999996</v>
      </c>
      <c r="C73" s="27">
        <f>'Raw Plate Reader Measurements'!$Q$38</f>
        <v>0.48820000000000002</v>
      </c>
      <c r="D73" s="27">
        <f>'Raw Plate Reader Measurements'!$Q$39</f>
        <v>0.44869999999999999</v>
      </c>
      <c r="E73" s="27">
        <f>'Raw Plate Reader Measurements'!$Q$40</f>
        <v>0.51629999999999998</v>
      </c>
      <c r="F73" s="3"/>
      <c r="G73" s="3"/>
      <c r="I73" s="27">
        <f>'Raw Plate Reader Measurements'!$F$37</f>
        <v>59</v>
      </c>
      <c r="J73" s="27">
        <f>'Raw Plate Reader Measurements'!$F$38</f>
        <v>60</v>
      </c>
      <c r="K73" s="27">
        <f>'Raw Plate Reader Measurements'!$F$39</f>
        <v>54</v>
      </c>
      <c r="L73" s="27">
        <f>'Raw Plate Reader Measurements'!$F$40</f>
        <v>59</v>
      </c>
      <c r="M73" s="3"/>
      <c r="N73" s="3"/>
      <c r="P73" s="4">
        <f t="shared" si="278"/>
        <v>0.42594999999999994</v>
      </c>
      <c r="Q73" s="4">
        <f t="shared" si="279"/>
        <v>0.36945</v>
      </c>
      <c r="R73" s="4">
        <f t="shared" si="280"/>
        <v>0.32994999999999997</v>
      </c>
      <c r="S73" s="4">
        <f t="shared" si="281"/>
        <v>0.39754999999999996</v>
      </c>
      <c r="T73" s="4" t="str">
        <f t="shared" si="282"/>
        <v>---</v>
      </c>
      <c r="U73" s="4" t="str">
        <f t="shared" si="283"/>
        <v>---</v>
      </c>
      <c r="W73" s="4">
        <f t="shared" si="284"/>
        <v>-199.75</v>
      </c>
      <c r="X73" s="4">
        <f t="shared" si="285"/>
        <v>-198.75</v>
      </c>
      <c r="Y73" s="4">
        <f t="shared" si="286"/>
        <v>-204.75</v>
      </c>
      <c r="Z73" s="4">
        <f t="shared" si="287"/>
        <v>-199.75</v>
      </c>
      <c r="AA73" s="4" t="str">
        <f t="shared" si="288"/>
        <v>---</v>
      </c>
      <c r="AB73" s="4" t="str">
        <f t="shared" si="289"/>
        <v>---</v>
      </c>
      <c r="AD73" s="15">
        <f t="shared" si="290"/>
        <v>-0.44797047857903272</v>
      </c>
      <c r="AE73" s="15">
        <f t="shared" si="291"/>
        <v>-0.51389299269179678</v>
      </c>
      <c r="AF73" s="15">
        <f t="shared" si="292"/>
        <v>-0.5927847290635313</v>
      </c>
      <c r="AG73" s="15">
        <f t="shared" si="293"/>
        <v>-0.47997239429188526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-0.50865514865656158</v>
      </c>
      <c r="AL73" s="15">
        <f t="shared" si="302"/>
        <v>6.2210799946506842E-2</v>
      </c>
      <c r="AM73" s="15" t="e">
        <f t="shared" si="303"/>
        <v>#NUM!</v>
      </c>
      <c r="AN73" s="14" t="e">
        <f t="shared" si="304"/>
        <v>#NUM!</v>
      </c>
      <c r="AP73" s="15" t="e">
        <f t="shared" si="305"/>
        <v>#NUM!</v>
      </c>
      <c r="AQ73" s="15" t="e">
        <f t="shared" si="296"/>
        <v>#NUM!</v>
      </c>
      <c r="AR73" s="15" t="e">
        <f t="shared" si="297"/>
        <v>#NUM!</v>
      </c>
      <c r="AS73" s="15" t="e">
        <f t="shared" si="298"/>
        <v>#NUM!</v>
      </c>
      <c r="AT73" s="15" t="str">
        <f t="shared" si="299"/>
        <v>---</v>
      </c>
      <c r="AU73" s="15" t="str">
        <f t="shared" si="300"/>
        <v>---</v>
      </c>
    </row>
    <row r="74" spans="1:47" x14ac:dyDescent="0.25">
      <c r="A74" t="s">
        <v>52</v>
      </c>
      <c r="B74" s="27">
        <f>'Raw Plate Reader Measurements'!$Q$41</f>
        <v>0.50449999999999995</v>
      </c>
      <c r="C74" s="27">
        <f>'Raw Plate Reader Measurements'!$Q$42</f>
        <v>0.4667</v>
      </c>
      <c r="D74" s="27">
        <f>'Raw Plate Reader Measurements'!$Q$43</f>
        <v>0.505</v>
      </c>
      <c r="E74" s="27">
        <f>'Raw Plate Reader Measurements'!$Q$44</f>
        <v>0.50280000000000002</v>
      </c>
      <c r="F74" s="3"/>
      <c r="G74" s="3"/>
      <c r="I74" s="27">
        <f>'Raw Plate Reader Measurements'!$F$41</f>
        <v>59</v>
      </c>
      <c r="J74" s="27">
        <f>'Raw Plate Reader Measurements'!$F$42</f>
        <v>57</v>
      </c>
      <c r="K74" s="27">
        <f>'Raw Plate Reader Measurements'!$F$43</f>
        <v>56</v>
      </c>
      <c r="L74" s="27">
        <f>'Raw Plate Reader Measurements'!$F$44</f>
        <v>57</v>
      </c>
      <c r="M74" s="3"/>
      <c r="N74" s="3"/>
      <c r="P74" s="4">
        <f t="shared" si="278"/>
        <v>0.38574999999999993</v>
      </c>
      <c r="Q74" s="4">
        <f t="shared" si="279"/>
        <v>0.34794999999999998</v>
      </c>
      <c r="R74" s="4">
        <f t="shared" si="280"/>
        <v>0.38624999999999998</v>
      </c>
      <c r="S74" s="4">
        <f t="shared" si="281"/>
        <v>0.38405</v>
      </c>
      <c r="T74" s="4" t="str">
        <f t="shared" si="282"/>
        <v>---</v>
      </c>
      <c r="U74" s="4" t="str">
        <f t="shared" si="283"/>
        <v>---</v>
      </c>
      <c r="W74" s="4">
        <f t="shared" si="284"/>
        <v>-199.75</v>
      </c>
      <c r="X74" s="4">
        <f t="shared" si="285"/>
        <v>-201.75</v>
      </c>
      <c r="Y74" s="4">
        <f t="shared" si="286"/>
        <v>-202.75</v>
      </c>
      <c r="Z74" s="4">
        <f t="shared" si="287"/>
        <v>-201.75</v>
      </c>
      <c r="AA74" s="4" t="str">
        <f t="shared" si="288"/>
        <v>---</v>
      </c>
      <c r="AB74" s="4" t="str">
        <f t="shared" si="289"/>
        <v>---</v>
      </c>
      <c r="AD74" s="15">
        <f t="shared" si="290"/>
        <v>-0.49465463473943999</v>
      </c>
      <c r="AE74" s="15">
        <f t="shared" si="291"/>
        <v>-0.55388286751616111</v>
      </c>
      <c r="AF74" s="15">
        <f t="shared" si="292"/>
        <v>-0.50143379405308186</v>
      </c>
      <c r="AG74" s="15">
        <f t="shared" si="293"/>
        <v>-0.50181888752050052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-0.51294754595729586</v>
      </c>
      <c r="AL74" s="15">
        <f t="shared" si="302"/>
        <v>2.7487843819081818E-2</v>
      </c>
      <c r="AM74" s="15" t="e">
        <f t="shared" si="303"/>
        <v>#NUM!</v>
      </c>
      <c r="AN74" s="14" t="e">
        <f t="shared" si="304"/>
        <v>#NUM!</v>
      </c>
      <c r="AP74" s="15" t="e">
        <f t="shared" si="305"/>
        <v>#NUM!</v>
      </c>
      <c r="AQ74" s="15" t="e">
        <f t="shared" si="296"/>
        <v>#NUM!</v>
      </c>
      <c r="AR74" s="15" t="e">
        <f t="shared" si="297"/>
        <v>#NUM!</v>
      </c>
      <c r="AS74" s="15" t="e">
        <f t="shared" si="298"/>
        <v>#NUM!</v>
      </c>
      <c r="AT74" s="15" t="str">
        <f t="shared" si="299"/>
        <v>---</v>
      </c>
      <c r="AU74" s="15" t="str">
        <f t="shared" si="300"/>
        <v>---</v>
      </c>
    </row>
    <row r="75" spans="1:47" x14ac:dyDescent="0.25">
      <c r="A75" t="s">
        <v>53</v>
      </c>
      <c r="B75" s="27">
        <f>'Raw Plate Reader Measurements'!$R$37</f>
        <v>0.47589999999999999</v>
      </c>
      <c r="C75" s="27">
        <f>'Raw Plate Reader Measurements'!$R$38</f>
        <v>0.42230000000000001</v>
      </c>
      <c r="D75" s="27">
        <f>'Raw Plate Reader Measurements'!$R$39</f>
        <v>0.40150000000000002</v>
      </c>
      <c r="E75" s="27">
        <f>'Raw Plate Reader Measurements'!$R$40</f>
        <v>0.48870000000000002</v>
      </c>
      <c r="F75" s="3"/>
      <c r="G75" s="3"/>
      <c r="I75" s="27">
        <f>'Raw Plate Reader Measurements'!$G$37</f>
        <v>831</v>
      </c>
      <c r="J75" s="27">
        <f>'Raw Plate Reader Measurements'!$G$38</f>
        <v>877</v>
      </c>
      <c r="K75" s="27">
        <f>'Raw Plate Reader Measurements'!$G$39</f>
        <v>875</v>
      </c>
      <c r="L75" s="27">
        <f>'Raw Plate Reader Measurements'!$G$40</f>
        <v>870</v>
      </c>
      <c r="M75" s="3"/>
      <c r="N75" s="3"/>
      <c r="P75" s="4">
        <f t="shared" si="278"/>
        <v>0.35714999999999997</v>
      </c>
      <c r="Q75" s="4">
        <f t="shared" si="279"/>
        <v>0.30354999999999999</v>
      </c>
      <c r="R75" s="4">
        <f t="shared" si="280"/>
        <v>0.28275</v>
      </c>
      <c r="S75" s="4">
        <f t="shared" si="281"/>
        <v>0.36995</v>
      </c>
      <c r="T75" s="4" t="str">
        <f t="shared" si="282"/>
        <v>---</v>
      </c>
      <c r="U75" s="4" t="str">
        <f t="shared" si="283"/>
        <v>---</v>
      </c>
      <c r="W75" s="4">
        <f t="shared" si="284"/>
        <v>572.25</v>
      </c>
      <c r="X75" s="4">
        <f t="shared" si="285"/>
        <v>618.25</v>
      </c>
      <c r="Y75" s="4">
        <f t="shared" si="286"/>
        <v>616.25</v>
      </c>
      <c r="Z75" s="4">
        <f t="shared" si="287"/>
        <v>611.25</v>
      </c>
      <c r="AA75" s="4" t="str">
        <f t="shared" si="288"/>
        <v>---</v>
      </c>
      <c r="AB75" s="4" t="str">
        <f t="shared" si="289"/>
        <v>---</v>
      </c>
      <c r="AD75" s="15">
        <f t="shared" si="290"/>
        <v>1.5305812057450421</v>
      </c>
      <c r="AE75" s="15">
        <f t="shared" si="291"/>
        <v>1.9456069868771375</v>
      </c>
      <c r="AF75" s="15">
        <f t="shared" si="292"/>
        <v>2.0819751811319036</v>
      </c>
      <c r="AG75" s="15">
        <f t="shared" si="293"/>
        <v>1.5783273049365387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1.7841226696726555</v>
      </c>
      <c r="AL75" s="15">
        <f t="shared" si="302"/>
        <v>0.27167892162318347</v>
      </c>
      <c r="AM75" s="15">
        <f t="shared" si="303"/>
        <v>1.768666816979346</v>
      </c>
      <c r="AN75" s="14">
        <f t="shared" si="304"/>
        <v>1.1644728077762829</v>
      </c>
      <c r="AP75" s="15">
        <f t="shared" si="305"/>
        <v>0.42564753630682473</v>
      </c>
      <c r="AQ75" s="15">
        <f t="shared" si="296"/>
        <v>0.6655740039002126</v>
      </c>
      <c r="AR75" s="15">
        <f t="shared" si="297"/>
        <v>0.73331704943579989</v>
      </c>
      <c r="AS75" s="15">
        <f t="shared" si="298"/>
        <v>0.45636561849265167</v>
      </c>
      <c r="AT75" s="15" t="str">
        <f t="shared" si="299"/>
        <v>---</v>
      </c>
      <c r="AU75" s="15" t="str">
        <f t="shared" si="300"/>
        <v>---</v>
      </c>
    </row>
    <row r="76" spans="1:47" x14ac:dyDescent="0.25">
      <c r="A76" t="s">
        <v>54</v>
      </c>
      <c r="B76" s="27">
        <f>'Raw Plate Reader Measurements'!$R$41</f>
        <v>0.4274</v>
      </c>
      <c r="C76" s="27">
        <f>'Raw Plate Reader Measurements'!$R$42</f>
        <v>0.46489999999999998</v>
      </c>
      <c r="D76" s="27">
        <f>'Raw Plate Reader Measurements'!$R$43</f>
        <v>0.44950000000000001</v>
      </c>
      <c r="E76" s="27">
        <f>'Raw Plate Reader Measurements'!$R$44</f>
        <v>0.50509999999999999</v>
      </c>
      <c r="F76" s="3"/>
      <c r="G76" s="3"/>
      <c r="I76" s="27">
        <f>'Raw Plate Reader Measurements'!$G$41</f>
        <v>702</v>
      </c>
      <c r="J76" s="27">
        <f>'Raw Plate Reader Measurements'!$G$42</f>
        <v>672</v>
      </c>
      <c r="K76" s="27">
        <f>'Raw Plate Reader Measurements'!$G$43</f>
        <v>662</v>
      </c>
      <c r="L76" s="27">
        <f>'Raw Plate Reader Measurements'!$G$44</f>
        <v>671</v>
      </c>
      <c r="M76" s="3"/>
      <c r="N76" s="3"/>
      <c r="P76" s="4">
        <f t="shared" si="278"/>
        <v>0.30864999999999998</v>
      </c>
      <c r="Q76" s="4">
        <f t="shared" si="279"/>
        <v>0.34614999999999996</v>
      </c>
      <c r="R76" s="4">
        <f t="shared" si="280"/>
        <v>0.33074999999999999</v>
      </c>
      <c r="S76" s="4">
        <f t="shared" si="281"/>
        <v>0.38634999999999997</v>
      </c>
      <c r="T76" s="4" t="str">
        <f t="shared" si="282"/>
        <v>---</v>
      </c>
      <c r="U76" s="4" t="str">
        <f t="shared" si="283"/>
        <v>---</v>
      </c>
      <c r="W76" s="4">
        <f t="shared" si="284"/>
        <v>443.25</v>
      </c>
      <c r="X76" s="4">
        <f t="shared" si="285"/>
        <v>413.25</v>
      </c>
      <c r="Y76" s="4">
        <f t="shared" si="286"/>
        <v>403.25</v>
      </c>
      <c r="Z76" s="4">
        <f t="shared" si="287"/>
        <v>412.25</v>
      </c>
      <c r="AA76" s="4" t="str">
        <f t="shared" si="288"/>
        <v>---</v>
      </c>
      <c r="AB76" s="4" t="str">
        <f t="shared" si="289"/>
        <v>---</v>
      </c>
      <c r="AD76" s="15">
        <f t="shared" si="290"/>
        <v>1.3718407281208274</v>
      </c>
      <c r="AE76" s="15">
        <f t="shared" si="291"/>
        <v>1.1404329473114381</v>
      </c>
      <c r="AF76" s="15">
        <f t="shared" si="292"/>
        <v>1.1646508622957152</v>
      </c>
      <c r="AG76" s="15">
        <f t="shared" si="293"/>
        <v>1.0192975424125783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1.1740555200351397</v>
      </c>
      <c r="AL76" s="15">
        <f t="shared" si="302"/>
        <v>0.14638755088130714</v>
      </c>
      <c r="AM76" s="15">
        <f t="shared" si="303"/>
        <v>1.1673942353674043</v>
      </c>
      <c r="AN76" s="14">
        <f t="shared" si="304"/>
        <v>1.130288042929303</v>
      </c>
      <c r="AP76" s="15">
        <f t="shared" si="305"/>
        <v>0.31615343518954231</v>
      </c>
      <c r="AQ76" s="15">
        <f t="shared" si="296"/>
        <v>0.13140796865222926</v>
      </c>
      <c r="AR76" s="15">
        <f t="shared" si="297"/>
        <v>0.15242135308538307</v>
      </c>
      <c r="AS76" s="15">
        <f t="shared" si="298"/>
        <v>1.9113706135245465E-2</v>
      </c>
      <c r="AT76" s="15" t="str">
        <f t="shared" si="299"/>
        <v>---</v>
      </c>
      <c r="AU76" s="15" t="str">
        <f t="shared" si="300"/>
        <v>---</v>
      </c>
    </row>
    <row r="77" spans="1:47" x14ac:dyDescent="0.25">
      <c r="A77" t="s">
        <v>55</v>
      </c>
      <c r="B77" s="27">
        <f>'Raw Plate Reader Measurements'!$S$37</f>
        <v>0.62160000000000004</v>
      </c>
      <c r="C77" s="27">
        <f>'Raw Plate Reader Measurements'!$S$38</f>
        <v>0.59689999999999999</v>
      </c>
      <c r="D77" s="27">
        <f>'Raw Plate Reader Measurements'!$S$39</f>
        <v>0.54010000000000002</v>
      </c>
      <c r="E77" s="27">
        <f>'Raw Plate Reader Measurements'!$S$40</f>
        <v>0.58169999999999999</v>
      </c>
      <c r="F77" s="3"/>
      <c r="G77" s="3"/>
      <c r="I77" s="27">
        <f>'Raw Plate Reader Measurements'!$H$37</f>
        <v>199</v>
      </c>
      <c r="J77" s="27">
        <f>'Raw Plate Reader Measurements'!$H$38</f>
        <v>209</v>
      </c>
      <c r="K77" s="27">
        <f>'Raw Plate Reader Measurements'!$H$39</f>
        <v>215</v>
      </c>
      <c r="L77" s="27">
        <f>'Raw Plate Reader Measurements'!$H$40</f>
        <v>209</v>
      </c>
      <c r="M77" s="3"/>
      <c r="N77" s="3"/>
      <c r="P77" s="4">
        <f t="shared" si="278"/>
        <v>0.50285000000000002</v>
      </c>
      <c r="Q77" s="4">
        <f t="shared" si="279"/>
        <v>0.47814999999999996</v>
      </c>
      <c r="R77" s="4">
        <f t="shared" si="280"/>
        <v>0.42135</v>
      </c>
      <c r="S77" s="4">
        <f t="shared" si="281"/>
        <v>0.46294999999999997</v>
      </c>
      <c r="T77" s="4" t="str">
        <f t="shared" si="282"/>
        <v>---</v>
      </c>
      <c r="U77" s="4" t="str">
        <f t="shared" si="283"/>
        <v>---</v>
      </c>
      <c r="W77" s="4">
        <f t="shared" si="284"/>
        <v>-59.75</v>
      </c>
      <c r="X77" s="4">
        <f t="shared" si="285"/>
        <v>-49.75</v>
      </c>
      <c r="Y77" s="4">
        <f t="shared" si="286"/>
        <v>-43.75</v>
      </c>
      <c r="Z77" s="4">
        <f t="shared" si="287"/>
        <v>-49.75</v>
      </c>
      <c r="AA77" s="4" t="str">
        <f t="shared" si="288"/>
        <v>---</v>
      </c>
      <c r="AB77" s="4" t="str">
        <f t="shared" si="289"/>
        <v>---</v>
      </c>
      <c r="AD77" s="15">
        <f t="shared" si="290"/>
        <v>-0.11350648751136448</v>
      </c>
      <c r="AE77" s="15">
        <f t="shared" si="291"/>
        <v>-9.9391708119927313E-2</v>
      </c>
      <c r="AF77" s="15">
        <f t="shared" si="292"/>
        <v>-9.9187350262288879E-2</v>
      </c>
      <c r="AG77" s="15">
        <f t="shared" si="293"/>
        <v>-0.10265502805387892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-0.1036851434868649</v>
      </c>
      <c r="AL77" s="15">
        <f t="shared" si="302"/>
        <v>6.7375482037598305E-3</v>
      </c>
      <c r="AM77" s="15" t="e">
        <f t="shared" si="303"/>
        <v>#NUM!</v>
      </c>
      <c r="AN77" s="14" t="e">
        <f t="shared" si="304"/>
        <v>#NUM!</v>
      </c>
      <c r="AP77" s="15" t="e">
        <f t="shared" si="305"/>
        <v>#NUM!</v>
      </c>
      <c r="AQ77" s="15" t="e">
        <f t="shared" si="296"/>
        <v>#NUM!</v>
      </c>
      <c r="AR77" s="15" t="e">
        <f t="shared" si="297"/>
        <v>#NUM!</v>
      </c>
      <c r="AS77" s="15" t="e">
        <f t="shared" si="298"/>
        <v>#NUM!</v>
      </c>
      <c r="AT77" s="15" t="str">
        <f t="shared" si="299"/>
        <v>---</v>
      </c>
      <c r="AU77" s="15" t="str">
        <f t="shared" si="300"/>
        <v>---</v>
      </c>
    </row>
    <row r="78" spans="1:47" x14ac:dyDescent="0.25">
      <c r="A78" t="s">
        <v>56</v>
      </c>
      <c r="B78" s="27">
        <f>'Raw Plate Reader Measurements'!$S$41</f>
        <v>0.63180000000000003</v>
      </c>
      <c r="C78" s="27">
        <f>'Raw Plate Reader Measurements'!$S$42</f>
        <v>0.60350000000000004</v>
      </c>
      <c r="D78" s="27">
        <f>'Raw Plate Reader Measurements'!$S$43</f>
        <v>0.54620000000000002</v>
      </c>
      <c r="E78" s="27">
        <f>'Raw Plate Reader Measurements'!$S$44</f>
        <v>0.60419999999999996</v>
      </c>
      <c r="F78" s="3"/>
      <c r="G78" s="3"/>
      <c r="I78" s="27">
        <f>'Raw Plate Reader Measurements'!$H$41</f>
        <v>181</v>
      </c>
      <c r="J78" s="27">
        <f>'Raw Plate Reader Measurements'!$H$42</f>
        <v>178</v>
      </c>
      <c r="K78" s="27">
        <f>'Raw Plate Reader Measurements'!$H$43</f>
        <v>162</v>
      </c>
      <c r="L78" s="27">
        <f>'Raw Plate Reader Measurements'!$H$44</f>
        <v>180</v>
      </c>
      <c r="M78" s="3"/>
      <c r="N78" s="3"/>
      <c r="P78" s="4">
        <f t="shared" si="278"/>
        <v>0.51305000000000001</v>
      </c>
      <c r="Q78" s="4">
        <f t="shared" si="279"/>
        <v>0.48475000000000001</v>
      </c>
      <c r="R78" s="4">
        <f t="shared" si="280"/>
        <v>0.42745</v>
      </c>
      <c r="S78" s="4">
        <f t="shared" si="281"/>
        <v>0.48544999999999994</v>
      </c>
      <c r="T78" s="4" t="str">
        <f t="shared" si="282"/>
        <v>---</v>
      </c>
      <c r="U78" s="4" t="str">
        <f t="shared" si="283"/>
        <v>---</v>
      </c>
      <c r="W78" s="4">
        <f t="shared" si="284"/>
        <v>-77.75</v>
      </c>
      <c r="X78" s="4">
        <f t="shared" si="285"/>
        <v>-80.75</v>
      </c>
      <c r="Y78" s="4">
        <f t="shared" si="286"/>
        <v>-96.75</v>
      </c>
      <c r="Z78" s="4">
        <f t="shared" si="287"/>
        <v>-78.75</v>
      </c>
      <c r="AA78" s="4" t="str">
        <f t="shared" si="288"/>
        <v>---</v>
      </c>
      <c r="AB78" s="4" t="str">
        <f t="shared" si="289"/>
        <v>---</v>
      </c>
      <c r="AD78" s="15">
        <f t="shared" si="290"/>
        <v>-0.14476445348147962</v>
      </c>
      <c r="AE78" s="15">
        <f t="shared" si="291"/>
        <v>-0.15912775752643016</v>
      </c>
      <c r="AF78" s="15">
        <f t="shared" si="292"/>
        <v>-0.21621552853669723</v>
      </c>
      <c r="AG78" s="15">
        <f t="shared" si="293"/>
        <v>-0.15496273984844527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-0.16876761984826305</v>
      </c>
      <c r="AL78" s="15">
        <f t="shared" si="302"/>
        <v>3.2202265406493659E-2</v>
      </c>
      <c r="AM78" s="15" t="e">
        <f t="shared" si="303"/>
        <v>#NUM!</v>
      </c>
      <c r="AN78" s="14" t="e">
        <f t="shared" si="304"/>
        <v>#NUM!</v>
      </c>
      <c r="AP78" s="15" t="e">
        <f t="shared" si="305"/>
        <v>#NUM!</v>
      </c>
      <c r="AQ78" s="15" t="e">
        <f t="shared" si="296"/>
        <v>#NUM!</v>
      </c>
      <c r="AR78" s="15" t="e">
        <f t="shared" si="297"/>
        <v>#NUM!</v>
      </c>
      <c r="AS78" s="15" t="e">
        <f t="shared" si="298"/>
        <v>#NUM!</v>
      </c>
      <c r="AT78" s="15" t="str">
        <f t="shared" si="299"/>
        <v>---</v>
      </c>
      <c r="AU78" s="15" t="str">
        <f t="shared" si="300"/>
        <v>---</v>
      </c>
    </row>
    <row r="79" spans="1:47" x14ac:dyDescent="0.25">
      <c r="A79" t="s">
        <v>57</v>
      </c>
      <c r="B79" s="27">
        <f>'Raw Plate Reader Measurements'!$T$37</f>
        <v>0.64980000000000004</v>
      </c>
      <c r="C79" s="27">
        <f>'Raw Plate Reader Measurements'!$T$38</f>
        <v>0.53900000000000003</v>
      </c>
      <c r="D79" s="27">
        <f>'Raw Plate Reader Measurements'!$T$39</f>
        <v>0.53290000000000004</v>
      </c>
      <c r="E79" s="27">
        <f>'Raw Plate Reader Measurements'!$T$40</f>
        <v>0.59389999999999998</v>
      </c>
      <c r="F79" s="3"/>
      <c r="G79" s="3"/>
      <c r="I79" s="27">
        <f>'Raw Plate Reader Measurements'!$I$37</f>
        <v>52</v>
      </c>
      <c r="J79" s="27">
        <f>'Raw Plate Reader Measurements'!$I$38</f>
        <v>53</v>
      </c>
      <c r="K79" s="27">
        <f>'Raw Plate Reader Measurements'!$I$39</f>
        <v>53</v>
      </c>
      <c r="L79" s="27">
        <f>'Raw Plate Reader Measurements'!$I$40</f>
        <v>54</v>
      </c>
      <c r="M79" s="3"/>
      <c r="N79" s="3"/>
      <c r="P79" s="4">
        <f t="shared" si="278"/>
        <v>0.53105000000000002</v>
      </c>
      <c r="Q79" s="4">
        <f t="shared" si="279"/>
        <v>0.42025000000000001</v>
      </c>
      <c r="R79" s="4">
        <f t="shared" si="280"/>
        <v>0.41415000000000002</v>
      </c>
      <c r="S79" s="4">
        <f t="shared" si="281"/>
        <v>0.47514999999999996</v>
      </c>
      <c r="T79" s="4" t="str">
        <f t="shared" si="282"/>
        <v>---</v>
      </c>
      <c r="U79" s="4" t="str">
        <f t="shared" si="283"/>
        <v>---</v>
      </c>
      <c r="W79" s="4">
        <f t="shared" si="284"/>
        <v>-206.75</v>
      </c>
      <c r="X79" s="4">
        <f t="shared" si="285"/>
        <v>-205.75</v>
      </c>
      <c r="Y79" s="4">
        <f t="shared" si="286"/>
        <v>-205.75</v>
      </c>
      <c r="Z79" s="4">
        <f t="shared" si="287"/>
        <v>-204.75</v>
      </c>
      <c r="AA79" s="4" t="str">
        <f t="shared" si="288"/>
        <v>---</v>
      </c>
      <c r="AB79" s="4" t="str">
        <f t="shared" si="289"/>
        <v>---</v>
      </c>
      <c r="AD79" s="15">
        <f t="shared" si="290"/>
        <v>-0.37190441532063162</v>
      </c>
      <c r="AE79" s="15">
        <f t="shared" si="291"/>
        <v>-0.46768490316541772</v>
      </c>
      <c r="AF79" s="15">
        <f t="shared" si="292"/>
        <v>-0.4745734167699307</v>
      </c>
      <c r="AG79" s="15">
        <f t="shared" si="293"/>
        <v>-0.41163700169317513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-0.43144993423728883</v>
      </c>
      <c r="AL79" s="15">
        <f t="shared" si="302"/>
        <v>4.8685483250544392E-2</v>
      </c>
      <c r="AM79" s="15" t="e">
        <f t="shared" si="303"/>
        <v>#NUM!</v>
      </c>
      <c r="AN79" s="14" t="e">
        <f t="shared" si="304"/>
        <v>#NUM!</v>
      </c>
      <c r="AP79" s="15" t="e">
        <f t="shared" si="305"/>
        <v>#NUM!</v>
      </c>
      <c r="AQ79" s="15" t="e">
        <f t="shared" si="296"/>
        <v>#NUM!</v>
      </c>
      <c r="AR79" s="15" t="e">
        <f t="shared" si="297"/>
        <v>#NUM!</v>
      </c>
      <c r="AS79" s="15" t="e">
        <f t="shared" si="298"/>
        <v>#NUM!</v>
      </c>
      <c r="AT79" s="15" t="str">
        <f t="shared" si="299"/>
        <v>---</v>
      </c>
      <c r="AU79" s="15" t="str">
        <f t="shared" si="300"/>
        <v>---</v>
      </c>
    </row>
    <row r="80" spans="1:47" x14ac:dyDescent="0.25">
      <c r="A80" t="s">
        <v>58</v>
      </c>
      <c r="B80" s="27">
        <f>'Raw Plate Reader Measurements'!$T$41</f>
        <v>0.67359999999999998</v>
      </c>
      <c r="C80" s="27">
        <f>'Raw Plate Reader Measurements'!$T$42</f>
        <v>0.63139999999999996</v>
      </c>
      <c r="D80" s="27">
        <f>'Raw Plate Reader Measurements'!$T$43</f>
        <v>0.55349999999999999</v>
      </c>
      <c r="E80" s="27">
        <f>'Raw Plate Reader Measurements'!$T$44</f>
        <v>0.65349999999999997</v>
      </c>
      <c r="F80" s="3"/>
      <c r="G80" s="3"/>
      <c r="I80" s="27">
        <f>'Raw Plate Reader Measurements'!$I$41</f>
        <v>54</v>
      </c>
      <c r="J80" s="27">
        <f>'Raw Plate Reader Measurements'!$I$42</f>
        <v>49</v>
      </c>
      <c r="K80" s="27">
        <f>'Raw Plate Reader Measurements'!$I$43</f>
        <v>51</v>
      </c>
      <c r="L80" s="27">
        <f>'Raw Plate Reader Measurements'!$I$44</f>
        <v>49</v>
      </c>
      <c r="M80" s="3"/>
      <c r="N80" s="3"/>
      <c r="P80" s="4">
        <f t="shared" si="278"/>
        <v>0.55484999999999995</v>
      </c>
      <c r="Q80" s="4">
        <f t="shared" si="279"/>
        <v>0.51264999999999994</v>
      </c>
      <c r="R80" s="4">
        <f t="shared" si="280"/>
        <v>0.43474999999999997</v>
      </c>
      <c r="S80" s="4">
        <f t="shared" si="281"/>
        <v>0.53474999999999995</v>
      </c>
      <c r="T80" s="4" t="str">
        <f t="shared" si="282"/>
        <v>---</v>
      </c>
      <c r="U80" s="4" t="str">
        <f t="shared" si="283"/>
        <v>---</v>
      </c>
      <c r="W80" s="4">
        <f t="shared" si="284"/>
        <v>-204.75</v>
      </c>
      <c r="X80" s="4">
        <f t="shared" si="285"/>
        <v>-209.75</v>
      </c>
      <c r="Y80" s="4">
        <f t="shared" si="286"/>
        <v>-207.75</v>
      </c>
      <c r="Z80" s="4">
        <f t="shared" si="287"/>
        <v>-209.75</v>
      </c>
      <c r="AA80" s="4" t="str">
        <f t="shared" si="288"/>
        <v>---</v>
      </c>
      <c r="AB80" s="4" t="str">
        <f t="shared" si="289"/>
        <v>---</v>
      </c>
      <c r="AD80" s="15">
        <f t="shared" si="290"/>
        <v>-0.3525084641876402</v>
      </c>
      <c r="AE80" s="15">
        <f t="shared" si="291"/>
        <v>-0.39084290911593755</v>
      </c>
      <c r="AF80" s="15">
        <f t="shared" si="292"/>
        <v>-0.45648096367286045</v>
      </c>
      <c r="AG80" s="15">
        <f t="shared" si="293"/>
        <v>-0.37469026153957058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-0.39363064962900218</v>
      </c>
      <c r="AL80" s="15">
        <f t="shared" si="302"/>
        <v>4.475006856244966E-2</v>
      </c>
      <c r="AM80" s="15" t="e">
        <f t="shared" si="303"/>
        <v>#NUM!</v>
      </c>
      <c r="AN80" s="14" t="e">
        <f t="shared" si="304"/>
        <v>#NUM!</v>
      </c>
      <c r="AP80" s="15" t="e">
        <f t="shared" si="305"/>
        <v>#NUM!</v>
      </c>
      <c r="AQ80" s="15" t="e">
        <f t="shared" si="296"/>
        <v>#NUM!</v>
      </c>
      <c r="AR80" s="15" t="e">
        <f t="shared" si="297"/>
        <v>#NUM!</v>
      </c>
      <c r="AS80" s="15" t="e">
        <f t="shared" si="298"/>
        <v>#NUM!</v>
      </c>
      <c r="AT80" s="15" t="str">
        <f t="shared" si="299"/>
        <v>---</v>
      </c>
      <c r="AU80" s="15" t="str">
        <f t="shared" si="300"/>
        <v>---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Anima</cp:lastModifiedBy>
  <dcterms:created xsi:type="dcterms:W3CDTF">2016-05-08T16:01:08Z</dcterms:created>
  <dcterms:modified xsi:type="dcterms:W3CDTF">2017-11-02T01:55:26Z</dcterms:modified>
</cp:coreProperties>
</file>